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Проєкти виконком 4  27.01.2026\РІЗНЕ\"/>
    </mc:Choice>
  </mc:AlternateContent>
  <xr:revisionPtr revIDLastSave="0" documentId="13_ncr:1_{49D3CDA5-296B-4EFB-B424-3BBE27074AE8}" xr6:coauthVersionLast="47" xr6:coauthVersionMax="47" xr10:uidLastSave="{00000000-0000-0000-0000-000000000000}"/>
  <bookViews>
    <workbookView xWindow="-108" yWindow="-108" windowWidth="23256" windowHeight="14016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штатний на 01.02.2026 р." sheetId="9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_xlnm.Print_Titles" localSheetId="2">'штатний на 01.02.2026 р.'!$17:$18</definedName>
    <definedName name="над_за_ранг">Лист2!$B$1:$B$16</definedName>
    <definedName name="_xlnm.Print_Area" localSheetId="1">'Лист1 (2)'!$A$1:$P$202</definedName>
    <definedName name="_xlnm.Print_Area" localSheetId="2">'штатний на 01.02.2026 р.'!$A$1:$F$282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2" i="9" l="1"/>
  <c r="D272" i="9"/>
  <c r="F272" i="9"/>
  <c r="F240" i="9"/>
  <c r="E240" i="9"/>
  <c r="D240" i="9"/>
  <c r="F238" i="9"/>
  <c r="F232" i="9"/>
  <c r="F188" i="9"/>
  <c r="E190" i="9"/>
  <c r="D190" i="9"/>
  <c r="E185" i="9"/>
  <c r="D185" i="9"/>
  <c r="F187" i="9"/>
  <c r="F184" i="9"/>
  <c r="F178" i="9"/>
  <c r="F122" i="9"/>
  <c r="F123" i="9"/>
  <c r="F124" i="9"/>
  <c r="F61" i="9"/>
  <c r="E61" i="9"/>
  <c r="D61" i="9"/>
  <c r="E203" i="9"/>
  <c r="D203" i="9"/>
  <c r="F181" i="9"/>
  <c r="E207" i="9"/>
  <c r="D207" i="9"/>
  <c r="E224" i="9"/>
  <c r="D224" i="9"/>
  <c r="F212" i="9"/>
  <c r="F206" i="9"/>
  <c r="F205" i="9"/>
  <c r="F202" i="9"/>
  <c r="F197" i="9"/>
  <c r="F196" i="9"/>
  <c r="F189" i="9"/>
  <c r="F228" i="9"/>
  <c r="F229" i="9"/>
  <c r="F185" i="9" l="1"/>
  <c r="F190" i="9"/>
  <c r="F207" i="9"/>
  <c r="F73" i="9"/>
  <c r="E74" i="9"/>
  <c r="D74" i="9"/>
  <c r="E69" i="9"/>
  <c r="D69" i="9"/>
  <c r="F72" i="9" l="1"/>
  <c r="F71" i="9"/>
  <c r="F74" i="9" l="1"/>
  <c r="F48" i="9"/>
  <c r="E97" i="9"/>
  <c r="F20" i="9"/>
  <c r="D251" i="9" l="1"/>
  <c r="D97" i="9"/>
  <c r="F92" i="9"/>
  <c r="A21" i="9" l="1"/>
  <c r="A22" i="9" s="1"/>
  <c r="A23" i="9" s="1"/>
  <c r="A24" i="9" s="1"/>
  <c r="E251" i="9"/>
  <c r="E257" i="9"/>
  <c r="E261" i="9"/>
  <c r="E266" i="9"/>
  <c r="E271" i="9"/>
  <c r="D271" i="9"/>
  <c r="D266" i="9"/>
  <c r="D261" i="9"/>
  <c r="D257" i="9"/>
  <c r="F250" i="9"/>
  <c r="F249" i="9"/>
  <c r="F244" i="9"/>
  <c r="F247" i="9"/>
  <c r="F246" i="9"/>
  <c r="F243" i="9"/>
  <c r="E198" i="9"/>
  <c r="D198" i="9"/>
  <c r="D194" i="9"/>
  <c r="E194" i="9"/>
  <c r="E176" i="9"/>
  <c r="D176" i="9"/>
  <c r="E170" i="9"/>
  <c r="D170" i="9"/>
  <c r="E165" i="9"/>
  <c r="D165" i="9"/>
  <c r="E152" i="9"/>
  <c r="D152" i="9"/>
  <c r="E141" i="9"/>
  <c r="D141" i="9"/>
  <c r="E125" i="9"/>
  <c r="D125" i="9"/>
  <c r="E119" i="9"/>
  <c r="D119" i="9"/>
  <c r="E108" i="9"/>
  <c r="D108" i="9"/>
  <c r="D85" i="9"/>
  <c r="F64" i="9"/>
  <c r="F65" i="9"/>
  <c r="F66" i="9"/>
  <c r="F67" i="9"/>
  <c r="F68" i="9"/>
  <c r="E57" i="9"/>
  <c r="D57" i="9"/>
  <c r="D50" i="9"/>
  <c r="D44" i="9"/>
  <c r="D40" i="9"/>
  <c r="D34" i="9"/>
  <c r="D25" i="9"/>
  <c r="D208" i="9" l="1"/>
  <c r="D4" i="9" s="1"/>
  <c r="E208" i="9"/>
  <c r="F81" i="9" l="1"/>
  <c r="F77" i="9"/>
  <c r="E85" i="9"/>
  <c r="F56" i="9"/>
  <c r="F47" i="9"/>
  <c r="F49" i="9"/>
  <c r="F46" i="9"/>
  <c r="E50" i="9"/>
  <c r="F43" i="9"/>
  <c r="F42" i="9"/>
  <c r="E44" i="9"/>
  <c r="F39" i="9"/>
  <c r="E40" i="9"/>
  <c r="E34" i="9"/>
  <c r="F33" i="9"/>
  <c r="F28" i="9"/>
  <c r="E29" i="9"/>
  <c r="F29" i="9" s="1"/>
  <c r="E25" i="9"/>
  <c r="F254" i="9"/>
  <c r="F255" i="9"/>
  <c r="F256" i="9"/>
  <c r="F44" i="9" l="1"/>
  <c r="F50" i="9"/>
  <c r="F269" i="9"/>
  <c r="F270" i="9"/>
  <c r="F268" i="9"/>
  <c r="F260" i="9"/>
  <c r="F264" i="9"/>
  <c r="F265" i="9"/>
  <c r="F263" i="9"/>
  <c r="F259" i="9"/>
  <c r="F261" i="9" s="1"/>
  <c r="F253" i="9"/>
  <c r="F257" i="9" s="1"/>
  <c r="F242" i="9"/>
  <c r="F251" i="9" s="1"/>
  <c r="F237" i="9"/>
  <c r="F239" i="9"/>
  <c r="F233" i="9"/>
  <c r="F234" i="9"/>
  <c r="F227" i="9"/>
  <c r="F236" i="9"/>
  <c r="F231" i="9"/>
  <c r="F226" i="9"/>
  <c r="F223" i="9"/>
  <c r="F219" i="9"/>
  <c r="F220" i="9"/>
  <c r="F215" i="9"/>
  <c r="F216" i="9"/>
  <c r="F211" i="9"/>
  <c r="F222" i="9"/>
  <c r="F218" i="9"/>
  <c r="F214" i="9"/>
  <c r="F210" i="9"/>
  <c r="F201" i="9"/>
  <c r="F200" i="9"/>
  <c r="F203" i="9" s="1"/>
  <c r="F193" i="9"/>
  <c r="F192" i="9"/>
  <c r="F173" i="9"/>
  <c r="F174" i="9"/>
  <c r="F175" i="9"/>
  <c r="F172" i="9"/>
  <c r="F168" i="9"/>
  <c r="F169" i="9"/>
  <c r="F167" i="9"/>
  <c r="F163" i="9"/>
  <c r="F164" i="9"/>
  <c r="F158" i="9"/>
  <c r="F159" i="9"/>
  <c r="F160" i="9"/>
  <c r="F155" i="9"/>
  <c r="F162" i="9"/>
  <c r="F157" i="9"/>
  <c r="F154" i="9"/>
  <c r="F150" i="9"/>
  <c r="F151" i="9"/>
  <c r="F147" i="9"/>
  <c r="F144" i="9"/>
  <c r="F149" i="9"/>
  <c r="F146" i="9"/>
  <c r="F143" i="9"/>
  <c r="F135" i="9"/>
  <c r="F136" i="9"/>
  <c r="F139" i="9"/>
  <c r="F140" i="9"/>
  <c r="F132" i="9"/>
  <c r="F128" i="9"/>
  <c r="F129" i="9"/>
  <c r="F127" i="9"/>
  <c r="F121" i="9"/>
  <c r="F138" i="9"/>
  <c r="F134" i="9"/>
  <c r="F131" i="9"/>
  <c r="F118" i="9"/>
  <c r="F115" i="9"/>
  <c r="F111" i="9"/>
  <c r="F112" i="9"/>
  <c r="F117" i="9"/>
  <c r="F114" i="9"/>
  <c r="F110" i="9"/>
  <c r="F107" i="9"/>
  <c r="F103" i="9"/>
  <c r="F104" i="9"/>
  <c r="F100" i="9"/>
  <c r="F106" i="9"/>
  <c r="F102" i="9"/>
  <c r="F99" i="9"/>
  <c r="F96" i="9"/>
  <c r="F93" i="9"/>
  <c r="F95" i="9"/>
  <c r="F91" i="9"/>
  <c r="F88" i="9"/>
  <c r="F89" i="9"/>
  <c r="F87" i="9"/>
  <c r="F84" i="9"/>
  <c r="F83" i="9"/>
  <c r="F80" i="9"/>
  <c r="F78" i="9"/>
  <c r="F63" i="9"/>
  <c r="F53" i="9"/>
  <c r="F55" i="9"/>
  <c r="F52" i="9"/>
  <c r="F37" i="9"/>
  <c r="F38" i="9"/>
  <c r="F36" i="9"/>
  <c r="F32" i="9"/>
  <c r="F31" i="9"/>
  <c r="F21" i="9"/>
  <c r="F22" i="9"/>
  <c r="F23" i="9"/>
  <c r="F24" i="9"/>
  <c r="F176" i="9" l="1"/>
  <c r="F224" i="9"/>
  <c r="F69" i="9"/>
  <c r="F194" i="9"/>
  <c r="F266" i="9"/>
  <c r="F271" i="9"/>
  <c r="F97" i="9"/>
  <c r="F25" i="9"/>
  <c r="F152" i="9"/>
  <c r="F85" i="9"/>
  <c r="F108" i="9"/>
  <c r="F165" i="9"/>
  <c r="F198" i="9"/>
  <c r="F34" i="9"/>
  <c r="F57" i="9"/>
  <c r="F119" i="9"/>
  <c r="F125" i="9"/>
  <c r="F141" i="9"/>
  <c r="F170" i="9"/>
  <c r="F40" i="9"/>
  <c r="F208" i="9" l="1"/>
  <c r="A235" i="9"/>
  <c r="A49" i="9" l="1"/>
  <c r="A52" i="9" s="1"/>
  <c r="A53" i="9" s="1"/>
  <c r="A28" i="9"/>
  <c r="A31" i="9" s="1"/>
  <c r="A32" i="9" s="1"/>
  <c r="A33" i="9" s="1"/>
  <c r="D16" i="4"/>
  <c r="D21" i="4" s="1"/>
  <c r="F16" i="4"/>
  <c r="D17" i="4"/>
  <c r="F17" i="4"/>
  <c r="G17" i="4" s="1"/>
  <c r="K17" i="4" s="1"/>
  <c r="D18" i="4"/>
  <c r="M18" i="4" s="1"/>
  <c r="F18" i="4"/>
  <c r="D19" i="4"/>
  <c r="F19" i="4"/>
  <c r="G19" i="4" s="1"/>
  <c r="K19" i="4" s="1"/>
  <c r="D20" i="4"/>
  <c r="F20" i="4"/>
  <c r="C21" i="4"/>
  <c r="D23" i="4"/>
  <c r="D25" i="4" s="1"/>
  <c r="F23" i="4"/>
  <c r="D24" i="4"/>
  <c r="M24" i="4" s="1"/>
  <c r="F24" i="4"/>
  <c r="C25" i="4"/>
  <c r="E25" i="4"/>
  <c r="J25" i="4"/>
  <c r="D27" i="4"/>
  <c r="D32" i="4" s="1"/>
  <c r="F27" i="4"/>
  <c r="D28" i="4"/>
  <c r="M28" i="4" s="1"/>
  <c r="F28" i="4"/>
  <c r="G28" i="4" s="1"/>
  <c r="D29" i="4"/>
  <c r="M29" i="4" s="1"/>
  <c r="F29" i="4"/>
  <c r="G29" i="4" s="1"/>
  <c r="D30" i="4"/>
  <c r="F30" i="4"/>
  <c r="D31" i="4"/>
  <c r="F31" i="4"/>
  <c r="C32" i="4"/>
  <c r="D34" i="4"/>
  <c r="M34" i="4" s="1"/>
  <c r="M36" i="4" s="1"/>
  <c r="F34" i="4"/>
  <c r="D35" i="4"/>
  <c r="F35" i="4"/>
  <c r="C36" i="4"/>
  <c r="L36" i="4"/>
  <c r="D38" i="4"/>
  <c r="F38" i="4"/>
  <c r="D39" i="4"/>
  <c r="M39" i="4" s="1"/>
  <c r="F39" i="4"/>
  <c r="D40" i="4"/>
  <c r="M40" i="4" s="1"/>
  <c r="F40" i="4"/>
  <c r="F41" i="4"/>
  <c r="G41" i="4" s="1"/>
  <c r="M41" i="4"/>
  <c r="C42" i="4"/>
  <c r="L42" i="4"/>
  <c r="D44" i="4"/>
  <c r="M44" i="4" s="1"/>
  <c r="M45" i="4" s="1"/>
  <c r="F44" i="4"/>
  <c r="F45" i="4" s="1"/>
  <c r="C45" i="4"/>
  <c r="E45" i="4"/>
  <c r="H45" i="4"/>
  <c r="J45" i="4"/>
  <c r="L45" i="4"/>
  <c r="D47" i="4"/>
  <c r="M47" i="4" s="1"/>
  <c r="M54" i="4" s="1"/>
  <c r="F47" i="4"/>
  <c r="D48" i="4"/>
  <c r="M48" i="4" s="1"/>
  <c r="F48" i="4"/>
  <c r="D49" i="4"/>
  <c r="M49" i="4" s="1"/>
  <c r="F49" i="4"/>
  <c r="D50" i="4"/>
  <c r="M50" i="4" s="1"/>
  <c r="F50" i="4"/>
  <c r="D51" i="4"/>
  <c r="M51" i="4" s="1"/>
  <c r="F51" i="4"/>
  <c r="D52" i="4"/>
  <c r="F52" i="4"/>
  <c r="D53" i="4"/>
  <c r="M53" i="4" s="1"/>
  <c r="F53" i="4"/>
  <c r="C54" i="4"/>
  <c r="L54" i="4"/>
  <c r="D56" i="4"/>
  <c r="M56" i="4" s="1"/>
  <c r="M57" i="4" s="1"/>
  <c r="F56" i="4"/>
  <c r="G56" i="4" s="1"/>
  <c r="C57" i="4"/>
  <c r="E57" i="4"/>
  <c r="H57" i="4"/>
  <c r="J57" i="4"/>
  <c r="L57" i="4"/>
  <c r="F59" i="4"/>
  <c r="G59" i="4" s="1"/>
  <c r="M59" i="4"/>
  <c r="F60" i="4"/>
  <c r="G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I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F72" i="4"/>
  <c r="D74" i="4"/>
  <c r="F74" i="4"/>
  <c r="D76" i="4"/>
  <c r="F76" i="4"/>
  <c r="D78" i="4"/>
  <c r="M78" i="4" s="1"/>
  <c r="F78" i="4"/>
  <c r="D80" i="4"/>
  <c r="G80" i="4" s="1"/>
  <c r="D81" i="4"/>
  <c r="M81" i="4" s="1"/>
  <c r="F81" i="4"/>
  <c r="I81" i="4"/>
  <c r="K81" i="4"/>
  <c r="C82" i="4"/>
  <c r="L82" i="4"/>
  <c r="D84" i="4"/>
  <c r="D88" i="4" s="1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D93" i="4"/>
  <c r="M93" i="4" s="1"/>
  <c r="F93" i="4"/>
  <c r="D94" i="4"/>
  <c r="M94" i="4" s="1"/>
  <c r="F94" i="4"/>
  <c r="C95" i="4"/>
  <c r="L95" i="4"/>
  <c r="D97" i="4"/>
  <c r="D99" i="4" s="1"/>
  <c r="F97" i="4"/>
  <c r="D98" i="4"/>
  <c r="F98" i="4"/>
  <c r="C99" i="4"/>
  <c r="J99" i="4"/>
  <c r="D101" i="4"/>
  <c r="D107" i="4" s="1"/>
  <c r="F101" i="4"/>
  <c r="D102" i="4"/>
  <c r="M102" i="4" s="1"/>
  <c r="F102" i="4"/>
  <c r="D103" i="4"/>
  <c r="M103" i="4" s="1"/>
  <c r="F103" i="4"/>
  <c r="D104" i="4"/>
  <c r="F104" i="4"/>
  <c r="D105" i="4"/>
  <c r="M105" i="4" s="1"/>
  <c r="F105" i="4"/>
  <c r="D106" i="4"/>
  <c r="M106" i="4" s="1"/>
  <c r="F106" i="4"/>
  <c r="C107" i="4"/>
  <c r="D109" i="4"/>
  <c r="F109" i="4"/>
  <c r="D111" i="4"/>
  <c r="M111" i="4" s="1"/>
  <c r="F111" i="4"/>
  <c r="D112" i="4"/>
  <c r="M112" i="4" s="1"/>
  <c r="F112" i="4"/>
  <c r="D114" i="4"/>
  <c r="M114" i="4" s="1"/>
  <c r="F114" i="4"/>
  <c r="D115" i="4"/>
  <c r="G115" i="4" s="1"/>
  <c r="F115" i="4"/>
  <c r="C116" i="4"/>
  <c r="H116" i="4"/>
  <c r="L116" i="4"/>
  <c r="D118" i="4"/>
  <c r="F118" i="4"/>
  <c r="F119" i="4" s="1"/>
  <c r="C119" i="4"/>
  <c r="H119" i="4"/>
  <c r="L119" i="4"/>
  <c r="D121" i="4"/>
  <c r="M121" i="4" s="1"/>
  <c r="M122" i="4" s="1"/>
  <c r="F121" i="4"/>
  <c r="F122" i="4" s="1"/>
  <c r="C122" i="4"/>
  <c r="H122" i="4"/>
  <c r="L122" i="4"/>
  <c r="D124" i="4"/>
  <c r="D126" i="4" s="1"/>
  <c r="F124" i="4"/>
  <c r="D125" i="4"/>
  <c r="M125" i="4" s="1"/>
  <c r="F125" i="4"/>
  <c r="F126" i="4" s="1"/>
  <c r="C126" i="4"/>
  <c r="L126" i="4"/>
  <c r="D128" i="4"/>
  <c r="D130" i="4" s="1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M135" i="4" s="1"/>
  <c r="M139" i="4" s="1"/>
  <c r="F135" i="4"/>
  <c r="D136" i="4"/>
  <c r="M136" i="4" s="1"/>
  <c r="F136" i="4"/>
  <c r="D137" i="4"/>
  <c r="M137" i="4" s="1"/>
  <c r="F137" i="4"/>
  <c r="D138" i="4"/>
  <c r="M138" i="4" s="1"/>
  <c r="F138" i="4"/>
  <c r="C139" i="4"/>
  <c r="L139" i="4"/>
  <c r="D141" i="4"/>
  <c r="M141" i="4" s="1"/>
  <c r="M143" i="4" s="1"/>
  <c r="F141" i="4"/>
  <c r="D142" i="4"/>
  <c r="M142" i="4" s="1"/>
  <c r="F142" i="4"/>
  <c r="C143" i="4"/>
  <c r="L143" i="4"/>
  <c r="D145" i="4"/>
  <c r="D157" i="4" s="1"/>
  <c r="F145" i="4"/>
  <c r="D146" i="4"/>
  <c r="M146" i="4" s="1"/>
  <c r="F146" i="4"/>
  <c r="D147" i="4"/>
  <c r="F147" i="4"/>
  <c r="D148" i="4"/>
  <c r="M148" i="4" s="1"/>
  <c r="F148" i="4"/>
  <c r="G148" i="4" s="1"/>
  <c r="K148" i="4" s="1"/>
  <c r="D149" i="4"/>
  <c r="F149" i="4"/>
  <c r="D150" i="4"/>
  <c r="F150" i="4"/>
  <c r="D151" i="4"/>
  <c r="M151" i="4" s="1"/>
  <c r="F151" i="4"/>
  <c r="D152" i="4"/>
  <c r="M152" i="4" s="1"/>
  <c r="F152" i="4"/>
  <c r="D153" i="4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D162" i="4" s="1"/>
  <c r="F159" i="4"/>
  <c r="D160" i="4"/>
  <c r="F160" i="4"/>
  <c r="D161" i="4"/>
  <c r="F161" i="4"/>
  <c r="C162" i="4"/>
  <c r="L162" i="4"/>
  <c r="D164" i="4"/>
  <c r="M164" i="4" s="1"/>
  <c r="M166" i="4" s="1"/>
  <c r="K164" i="4"/>
  <c r="D165" i="4"/>
  <c r="M165" i="4" s="1"/>
  <c r="K165" i="4"/>
  <c r="C166" i="4"/>
  <c r="F166" i="4"/>
  <c r="G166" i="4"/>
  <c r="I166" i="4"/>
  <c r="L166" i="4"/>
  <c r="D168" i="4"/>
  <c r="D170" i="4" s="1"/>
  <c r="K168" i="4"/>
  <c r="D169" i="4"/>
  <c r="M169" i="4" s="1"/>
  <c r="K169" i="4"/>
  <c r="C170" i="4"/>
  <c r="F170" i="4"/>
  <c r="G170" i="4"/>
  <c r="I170" i="4"/>
  <c r="L170" i="4"/>
  <c r="D172" i="4"/>
  <c r="M172" i="4" s="1"/>
  <c r="K172" i="4"/>
  <c r="D173" i="4"/>
  <c r="M173" i="4"/>
  <c r="N173" i="4" s="1"/>
  <c r="O173" i="4" s="1"/>
  <c r="K173" i="4"/>
  <c r="C174" i="4"/>
  <c r="G174" i="4"/>
  <c r="D176" i="4"/>
  <c r="D177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F193" i="4"/>
  <c r="D194" i="4"/>
  <c r="M194" i="4" s="1"/>
  <c r="F194" i="4"/>
  <c r="D195" i="4"/>
  <c r="F195" i="4"/>
  <c r="C196" i="4"/>
  <c r="M71" i="4"/>
  <c r="G87" i="4"/>
  <c r="K87" i="4" s="1"/>
  <c r="M31" i="4"/>
  <c r="M17" i="4"/>
  <c r="G84" i="4"/>
  <c r="I84" i="4" s="1"/>
  <c r="G53" i="4"/>
  <c r="K53" i="4" s="1"/>
  <c r="M101" i="4"/>
  <c r="M107" i="4" s="1"/>
  <c r="M19" i="4"/>
  <c r="M16" i="4"/>
  <c r="M21" i="4" s="1"/>
  <c r="M161" i="4"/>
  <c r="M115" i="4"/>
  <c r="G114" i="4"/>
  <c r="I114" i="4" s="1"/>
  <c r="G51" i="4"/>
  <c r="I51" i="4" s="1"/>
  <c r="F57" i="4"/>
  <c r="G132" i="4"/>
  <c r="K132" i="4" s="1"/>
  <c r="M132" i="4" l="1"/>
  <c r="M133" i="4" s="1"/>
  <c r="M159" i="4"/>
  <c r="M162" i="4" s="1"/>
  <c r="K166" i="4"/>
  <c r="G156" i="4"/>
  <c r="K156" i="4" s="1"/>
  <c r="F157" i="4"/>
  <c r="G103" i="4"/>
  <c r="F32" i="4"/>
  <c r="K170" i="4"/>
  <c r="G86" i="4"/>
  <c r="K86" i="4" s="1"/>
  <c r="G101" i="4"/>
  <c r="N101" i="4" s="1"/>
  <c r="N107" i="4" s="1"/>
  <c r="D143" i="4"/>
  <c r="N165" i="4"/>
  <c r="O165" i="4" s="1"/>
  <c r="I87" i="4"/>
  <c r="F88" i="4"/>
  <c r="D95" i="4"/>
  <c r="G112" i="4"/>
  <c r="K112" i="4" s="1"/>
  <c r="G90" i="4"/>
  <c r="K90" i="4" s="1"/>
  <c r="K95" i="4" s="1"/>
  <c r="I19" i="4"/>
  <c r="G109" i="4"/>
  <c r="G85" i="4"/>
  <c r="K85" i="4" s="1"/>
  <c r="D139" i="4"/>
  <c r="I156" i="4"/>
  <c r="G94" i="4"/>
  <c r="I94" i="4" s="1"/>
  <c r="F116" i="4"/>
  <c r="F82" i="4"/>
  <c r="G151" i="4"/>
  <c r="G137" i="4"/>
  <c r="I137" i="4" s="1"/>
  <c r="G105" i="4"/>
  <c r="F99" i="4"/>
  <c r="M179" i="4"/>
  <c r="M180" i="4" s="1"/>
  <c r="G91" i="4"/>
  <c r="G38" i="4"/>
  <c r="G42" i="4" s="1"/>
  <c r="I90" i="4"/>
  <c r="I95" i="4" s="1"/>
  <c r="D166" i="4"/>
  <c r="G147" i="4"/>
  <c r="I147" i="4" s="1"/>
  <c r="F95" i="4"/>
  <c r="G39" i="4"/>
  <c r="K39" i="4" s="1"/>
  <c r="C197" i="4"/>
  <c r="L9" i="4" s="1"/>
  <c r="N169" i="4"/>
  <c r="O169" i="4" s="1"/>
  <c r="G141" i="4"/>
  <c r="G50" i="4"/>
  <c r="F68" i="4"/>
  <c r="G102" i="4"/>
  <c r="M80" i="4"/>
  <c r="G194" i="4"/>
  <c r="I194" i="4" s="1"/>
  <c r="G125" i="4"/>
  <c r="I125" i="4" s="1"/>
  <c r="G48" i="4"/>
  <c r="I48" i="4" s="1"/>
  <c r="D36" i="4"/>
  <c r="G31" i="4"/>
  <c r="K31" i="4" s="1"/>
  <c r="I115" i="4"/>
  <c r="K115" i="4"/>
  <c r="G182" i="4"/>
  <c r="M182" i="4"/>
  <c r="M183" i="4" s="1"/>
  <c r="D183" i="4"/>
  <c r="F162" i="4"/>
  <c r="G159" i="4"/>
  <c r="G47" i="4"/>
  <c r="I47" i="4" s="1"/>
  <c r="I54" i="4" s="1"/>
  <c r="F54" i="4"/>
  <c r="I41" i="4"/>
  <c r="K41" i="4"/>
  <c r="I39" i="4"/>
  <c r="F21" i="4"/>
  <c r="K28" i="4"/>
  <c r="I28" i="4"/>
  <c r="K56" i="4"/>
  <c r="I56" i="4"/>
  <c r="I57" i="4" s="1"/>
  <c r="K102" i="4"/>
  <c r="I102" i="4"/>
  <c r="I29" i="4"/>
  <c r="K29" i="4"/>
  <c r="G187" i="4"/>
  <c r="F188" i="4"/>
  <c r="F186" i="4"/>
  <c r="G185" i="4"/>
  <c r="I185" i="4" s="1"/>
  <c r="I186" i="4" s="1"/>
  <c r="G149" i="4"/>
  <c r="M149" i="4"/>
  <c r="F130" i="4"/>
  <c r="N81" i="4"/>
  <c r="O81" i="4" s="1"/>
  <c r="M68" i="4"/>
  <c r="G49" i="4"/>
  <c r="K49" i="4" s="1"/>
  <c r="M38" i="4"/>
  <c r="M42" i="4" s="1"/>
  <c r="D42" i="4"/>
  <c r="F36" i="4"/>
  <c r="G193" i="4"/>
  <c r="K193" i="4" s="1"/>
  <c r="G190" i="4"/>
  <c r="K190" i="4" s="1"/>
  <c r="K191" i="4" s="1"/>
  <c r="N172" i="4"/>
  <c r="G161" i="4"/>
  <c r="K161" i="4" s="1"/>
  <c r="G160" i="4"/>
  <c r="G155" i="4"/>
  <c r="K155" i="4" s="1"/>
  <c r="G150" i="4"/>
  <c r="I150" i="4" s="1"/>
  <c r="G142" i="4"/>
  <c r="K142" i="4" s="1"/>
  <c r="G104" i="4"/>
  <c r="G76" i="4"/>
  <c r="I76" i="4" s="1"/>
  <c r="G74" i="4"/>
  <c r="I74" i="4" s="1"/>
  <c r="G72" i="4"/>
  <c r="I72" i="4" s="1"/>
  <c r="G71" i="4"/>
  <c r="I71" i="4" s="1"/>
  <c r="G44" i="4"/>
  <c r="G45" i="4" s="1"/>
  <c r="G35" i="4"/>
  <c r="I35" i="4" s="1"/>
  <c r="F25" i="4"/>
  <c r="G20" i="4"/>
  <c r="K66" i="4"/>
  <c r="I66" i="4"/>
  <c r="I61" i="4"/>
  <c r="K61" i="4"/>
  <c r="I59" i="4"/>
  <c r="G68" i="4"/>
  <c r="K59" i="4"/>
  <c r="K50" i="4"/>
  <c r="N50" i="4" s="1"/>
  <c r="O50" i="4" s="1"/>
  <c r="I50" i="4"/>
  <c r="K194" i="4"/>
  <c r="I63" i="4"/>
  <c r="K63" i="4"/>
  <c r="I49" i="4"/>
  <c r="K141" i="4"/>
  <c r="K143" i="4" s="1"/>
  <c r="I141" i="4"/>
  <c r="I143" i="4" s="1"/>
  <c r="G143" i="4"/>
  <c r="I67" i="4"/>
  <c r="K67" i="4"/>
  <c r="K65" i="4"/>
  <c r="I65" i="4"/>
  <c r="I60" i="4"/>
  <c r="K60" i="4"/>
  <c r="G183" i="4"/>
  <c r="K182" i="4"/>
  <c r="K183" i="4" s="1"/>
  <c r="I182" i="4"/>
  <c r="I183" i="4" s="1"/>
  <c r="I101" i="4"/>
  <c r="I107" i="4" s="1"/>
  <c r="K101" i="4"/>
  <c r="K107" i="4" s="1"/>
  <c r="G107" i="4"/>
  <c r="I91" i="4"/>
  <c r="K91" i="4"/>
  <c r="K62" i="4"/>
  <c r="I62" i="4"/>
  <c r="I86" i="4"/>
  <c r="N86" i="4" s="1"/>
  <c r="F42" i="4"/>
  <c r="G95" i="4"/>
  <c r="I53" i="4"/>
  <c r="N53" i="4" s="1"/>
  <c r="O53" i="4" s="1"/>
  <c r="M27" i="4"/>
  <c r="M32" i="4" s="1"/>
  <c r="K64" i="4"/>
  <c r="N64" i="4" s="1"/>
  <c r="O64" i="4" s="1"/>
  <c r="M193" i="4"/>
  <c r="D122" i="4"/>
  <c r="F143" i="4"/>
  <c r="D45" i="4"/>
  <c r="M84" i="4"/>
  <c r="M88" i="4" s="1"/>
  <c r="G195" i="4"/>
  <c r="I195" i="4" s="1"/>
  <c r="D196" i="4"/>
  <c r="G179" i="4"/>
  <c r="G180" i="4" s="1"/>
  <c r="M150" i="4"/>
  <c r="G129" i="4"/>
  <c r="D116" i="4"/>
  <c r="M109" i="4"/>
  <c r="M116" i="4" s="1"/>
  <c r="I132" i="4"/>
  <c r="I133" i="4" s="1"/>
  <c r="M147" i="4"/>
  <c r="F107" i="4"/>
  <c r="N90" i="4"/>
  <c r="N95" i="4" s="1"/>
  <c r="K114" i="4"/>
  <c r="N114" i="4" s="1"/>
  <c r="O114" i="4" s="1"/>
  <c r="G78" i="4"/>
  <c r="G27" i="4"/>
  <c r="M72" i="4"/>
  <c r="F139" i="4"/>
  <c r="G34" i="4"/>
  <c r="I34" i="4" s="1"/>
  <c r="I36" i="4" s="1"/>
  <c r="G136" i="4"/>
  <c r="K136" i="4" s="1"/>
  <c r="G52" i="4"/>
  <c r="I52" i="4" s="1"/>
  <c r="G30" i="4"/>
  <c r="K30" i="4" s="1"/>
  <c r="G24" i="4"/>
  <c r="K24" i="4" s="1"/>
  <c r="G40" i="4"/>
  <c r="K84" i="4"/>
  <c r="K88" i="4" s="1"/>
  <c r="M160" i="4"/>
  <c r="G18" i="4"/>
  <c r="I18" i="4" s="1"/>
  <c r="D82" i="4"/>
  <c r="G16" i="4"/>
  <c r="K16" i="4" s="1"/>
  <c r="G121" i="4"/>
  <c r="M176" i="4"/>
  <c r="D174" i="4"/>
  <c r="G154" i="4"/>
  <c r="G153" i="4"/>
  <c r="K153" i="4" s="1"/>
  <c r="G146" i="4"/>
  <c r="G135" i="4"/>
  <c r="G128" i="4"/>
  <c r="G130" i="4" s="1"/>
  <c r="G118" i="4"/>
  <c r="I118" i="4" s="1"/>
  <c r="I119" i="4" s="1"/>
  <c r="G111" i="4"/>
  <c r="K111" i="4" s="1"/>
  <c r="G98" i="4"/>
  <c r="G23" i="4"/>
  <c r="G25" i="4" s="1"/>
  <c r="I155" i="4"/>
  <c r="K179" i="4"/>
  <c r="K180" i="4" s="1"/>
  <c r="I179" i="4"/>
  <c r="I180" i="4" s="1"/>
  <c r="K149" i="4"/>
  <c r="I149" i="4"/>
  <c r="I80" i="4"/>
  <c r="N80" i="4" s="1"/>
  <c r="K80" i="4"/>
  <c r="M155" i="4"/>
  <c r="M153" i="4"/>
  <c r="N28" i="4"/>
  <c r="O28" i="4" s="1"/>
  <c r="N19" i="4"/>
  <c r="O19" i="4" s="1"/>
  <c r="N87" i="4"/>
  <c r="O87" i="4" s="1"/>
  <c r="M76" i="4"/>
  <c r="M52" i="4"/>
  <c r="N156" i="4"/>
  <c r="O156" i="4" s="1"/>
  <c r="G145" i="4"/>
  <c r="I88" i="4"/>
  <c r="G191" i="4"/>
  <c r="I190" i="4"/>
  <c r="I191" i="4" s="1"/>
  <c r="I129" i="4"/>
  <c r="K129" i="4"/>
  <c r="I104" i="4"/>
  <c r="K104" i="4"/>
  <c r="I20" i="4"/>
  <c r="K20" i="4"/>
  <c r="I109" i="4"/>
  <c r="K109" i="4"/>
  <c r="K133" i="4"/>
  <c r="K76" i="4"/>
  <c r="K57" i="4"/>
  <c r="O172" i="4"/>
  <c r="O174" i="4" s="1"/>
  <c r="N174" i="4"/>
  <c r="I160" i="4"/>
  <c r="K160" i="4"/>
  <c r="G119" i="4"/>
  <c r="I98" i="4"/>
  <c r="K98" i="4"/>
  <c r="N102" i="4"/>
  <c r="O102" i="4" s="1"/>
  <c r="I103" i="4"/>
  <c r="K159" i="4"/>
  <c r="K38" i="4"/>
  <c r="D54" i="4"/>
  <c r="M124" i="4"/>
  <c r="M126" i="4" s="1"/>
  <c r="K47" i="4"/>
  <c r="K54" i="4" s="1"/>
  <c r="K103" i="4"/>
  <c r="I105" i="4"/>
  <c r="M118" i="4"/>
  <c r="M119" i="4" s="1"/>
  <c r="D57" i="4"/>
  <c r="I17" i="4"/>
  <c r="N17" i="4" s="1"/>
  <c r="O17" i="4" s="1"/>
  <c r="I38" i="4"/>
  <c r="I42" i="4" s="1"/>
  <c r="I148" i="4"/>
  <c r="N148" i="4" s="1"/>
  <c r="O148" i="4" s="1"/>
  <c r="G152" i="4"/>
  <c r="K145" i="4"/>
  <c r="K157" i="4" s="1"/>
  <c r="I85" i="4"/>
  <c r="N85" i="4" s="1"/>
  <c r="O85" i="4" s="1"/>
  <c r="D119" i="4"/>
  <c r="M195" i="4"/>
  <c r="D191" i="4"/>
  <c r="M168" i="4"/>
  <c r="M145" i="4"/>
  <c r="M157" i="4" s="1"/>
  <c r="M129" i="4"/>
  <c r="G97" i="4"/>
  <c r="M74" i="4"/>
  <c r="G133" i="4"/>
  <c r="G57" i="4"/>
  <c r="N164" i="4"/>
  <c r="G106" i="4"/>
  <c r="K105" i="4"/>
  <c r="K18" i="4"/>
  <c r="N18" i="4" s="1"/>
  <c r="O18" i="4" s="1"/>
  <c r="K51" i="4"/>
  <c r="N51" i="4" s="1"/>
  <c r="O51" i="4" s="1"/>
  <c r="G88" i="4"/>
  <c r="K137" i="4"/>
  <c r="M23" i="4"/>
  <c r="M30" i="4"/>
  <c r="M104" i="4"/>
  <c r="G93" i="4"/>
  <c r="G138" i="4"/>
  <c r="M20" i="4"/>
  <c r="G124" i="4"/>
  <c r="M98" i="4"/>
  <c r="M97" i="4"/>
  <c r="G92" i="4"/>
  <c r="M35" i="4"/>
  <c r="M128" i="4"/>
  <c r="M130" i="4" s="1"/>
  <c r="K150" i="4" l="1"/>
  <c r="K52" i="4"/>
  <c r="K48" i="4"/>
  <c r="I136" i="4"/>
  <c r="G116" i="4"/>
  <c r="K35" i="4"/>
  <c r="I111" i="4"/>
  <c r="I116" i="4" s="1"/>
  <c r="K147" i="4"/>
  <c r="K125" i="4"/>
  <c r="N125" i="4" s="1"/>
  <c r="O125" i="4" s="1"/>
  <c r="K72" i="4"/>
  <c r="K82" i="4" s="1"/>
  <c r="K118" i="4"/>
  <c r="K119" i="4" s="1"/>
  <c r="N91" i="4"/>
  <c r="O91" i="4" s="1"/>
  <c r="I112" i="4"/>
  <c r="N112" i="4" s="1"/>
  <c r="O112" i="4" s="1"/>
  <c r="O101" i="4"/>
  <c r="O107" i="4" s="1"/>
  <c r="I31" i="4"/>
  <c r="K74" i="4"/>
  <c r="I193" i="4"/>
  <c r="N193" i="4" s="1"/>
  <c r="I151" i="4"/>
  <c r="G196" i="4"/>
  <c r="I153" i="4"/>
  <c r="N153" i="4" s="1"/>
  <c r="O153" i="4" s="1"/>
  <c r="K151" i="4"/>
  <c r="N151" i="4" s="1"/>
  <c r="O151" i="4" s="1"/>
  <c r="I142" i="4"/>
  <c r="N142" i="4" s="1"/>
  <c r="O142" i="4" s="1"/>
  <c r="I24" i="4"/>
  <c r="N136" i="4"/>
  <c r="O136" i="4" s="1"/>
  <c r="I30" i="4"/>
  <c r="N84" i="4"/>
  <c r="N88" i="4" s="1"/>
  <c r="K94" i="4"/>
  <c r="N94" i="4" s="1"/>
  <c r="O94" i="4" s="1"/>
  <c r="K71" i="4"/>
  <c r="D197" i="4"/>
  <c r="N41" i="4"/>
  <c r="O41" i="4" s="1"/>
  <c r="N62" i="4"/>
  <c r="O62" i="4" s="1"/>
  <c r="K128" i="4"/>
  <c r="K130" i="4" s="1"/>
  <c r="I23" i="4"/>
  <c r="K195" i="4"/>
  <c r="K44" i="4"/>
  <c r="K23" i="4"/>
  <c r="K25" i="4" s="1"/>
  <c r="I44" i="4"/>
  <c r="I45" i="4" s="1"/>
  <c r="N29" i="4"/>
  <c r="O29" i="4" s="1"/>
  <c r="N115" i="4"/>
  <c r="O115" i="4" s="1"/>
  <c r="I128" i="4"/>
  <c r="I130" i="4" s="1"/>
  <c r="N48" i="4"/>
  <c r="O48" i="4" s="1"/>
  <c r="N194" i="4"/>
  <c r="O194" i="4" s="1"/>
  <c r="N61" i="4"/>
  <c r="O61" i="4" s="1"/>
  <c r="N39" i="4"/>
  <c r="O39" i="4" s="1"/>
  <c r="O90" i="4"/>
  <c r="O95" i="4" s="1"/>
  <c r="K185" i="4"/>
  <c r="K186" i="4" s="1"/>
  <c r="G186" i="4"/>
  <c r="I161" i="4"/>
  <c r="N161" i="4" s="1"/>
  <c r="O161" i="4" s="1"/>
  <c r="M82" i="4"/>
  <c r="G54" i="4"/>
  <c r="G82" i="4"/>
  <c r="N160" i="4"/>
  <c r="N56" i="4"/>
  <c r="N57" i="4" s="1"/>
  <c r="N147" i="4"/>
  <c r="O147" i="4" s="1"/>
  <c r="N132" i="4"/>
  <c r="F197" i="4"/>
  <c r="N31" i="4"/>
  <c r="O31" i="4" s="1"/>
  <c r="N182" i="4"/>
  <c r="N183" i="4" s="1"/>
  <c r="N60" i="4"/>
  <c r="O60" i="4" s="1"/>
  <c r="N63" i="4"/>
  <c r="O63" i="4" s="1"/>
  <c r="K187" i="4"/>
  <c r="G188" i="4"/>
  <c r="I187" i="4"/>
  <c r="I188" i="4" s="1"/>
  <c r="I159" i="4"/>
  <c r="I162" i="4" s="1"/>
  <c r="G162" i="4"/>
  <c r="I135" i="4"/>
  <c r="I139" i="4" s="1"/>
  <c r="K135" i="4"/>
  <c r="G139" i="4"/>
  <c r="N179" i="4"/>
  <c r="N180" i="4" s="1"/>
  <c r="N150" i="4"/>
  <c r="O150" i="4" s="1"/>
  <c r="K68" i="4"/>
  <c r="I68" i="4"/>
  <c r="K154" i="4"/>
  <c r="I154" i="4"/>
  <c r="I16" i="4"/>
  <c r="I21" i="4" s="1"/>
  <c r="G21" i="4"/>
  <c r="K34" i="4"/>
  <c r="K36" i="4" s="1"/>
  <c r="G36" i="4"/>
  <c r="I78" i="4"/>
  <c r="I82" i="4" s="1"/>
  <c r="K78" i="4"/>
  <c r="N20" i="4"/>
  <c r="O86" i="4"/>
  <c r="N65" i="4"/>
  <c r="O65" i="4" s="1"/>
  <c r="N67" i="4"/>
  <c r="O67" i="4" s="1"/>
  <c r="N49" i="4"/>
  <c r="O49" i="4" s="1"/>
  <c r="N66" i="4"/>
  <c r="O66" i="4" s="1"/>
  <c r="I121" i="4"/>
  <c r="I122" i="4" s="1"/>
  <c r="G122" i="4"/>
  <c r="K121" i="4"/>
  <c r="K27" i="4"/>
  <c r="I27" i="4"/>
  <c r="I32" i="4" s="1"/>
  <c r="G32" i="4"/>
  <c r="O80" i="4"/>
  <c r="I146" i="4"/>
  <c r="K146" i="4"/>
  <c r="N176" i="4"/>
  <c r="M177" i="4"/>
  <c r="I40" i="4"/>
  <c r="K40" i="4"/>
  <c r="N104" i="4"/>
  <c r="O104" i="4" s="1"/>
  <c r="N141" i="4"/>
  <c r="N59" i="4"/>
  <c r="O59" i="4" s="1"/>
  <c r="N185" i="4"/>
  <c r="N186" i="4" s="1"/>
  <c r="N111" i="4"/>
  <c r="N74" i="4"/>
  <c r="O74" i="4" s="1"/>
  <c r="N30" i="4"/>
  <c r="O30" i="4" s="1"/>
  <c r="N103" i="4"/>
  <c r="O103" i="4" s="1"/>
  <c r="O84" i="4"/>
  <c r="O88" i="4" s="1"/>
  <c r="N76" i="4"/>
  <c r="N35" i="4"/>
  <c r="O35" i="4" s="1"/>
  <c r="N109" i="4"/>
  <c r="O109" i="4" s="1"/>
  <c r="N195" i="4"/>
  <c r="O195" i="4" s="1"/>
  <c r="I145" i="4"/>
  <c r="I157" i="4" s="1"/>
  <c r="G157" i="4"/>
  <c r="N98" i="4"/>
  <c r="O98" i="4" s="1"/>
  <c r="O160" i="4"/>
  <c r="N155" i="4"/>
  <c r="O155" i="4" s="1"/>
  <c r="N129" i="4"/>
  <c r="O129" i="4" s="1"/>
  <c r="N149" i="4"/>
  <c r="O149" i="4" s="1"/>
  <c r="M170" i="4"/>
  <c r="N168" i="4"/>
  <c r="I92" i="4"/>
  <c r="K92" i="4"/>
  <c r="N71" i="4"/>
  <c r="K152" i="4"/>
  <c r="I152" i="4"/>
  <c r="K116" i="4"/>
  <c r="N47" i="4"/>
  <c r="N137" i="4"/>
  <c r="O137" i="4" s="1"/>
  <c r="N52" i="4"/>
  <c r="O52" i="4" s="1"/>
  <c r="N105" i="4"/>
  <c r="O105" i="4" s="1"/>
  <c r="O20" i="4"/>
  <c r="I138" i="4"/>
  <c r="K138" i="4"/>
  <c r="G99" i="4"/>
  <c r="I97" i="4"/>
  <c r="K97" i="4"/>
  <c r="K99" i="4" s="1"/>
  <c r="K21" i="4"/>
  <c r="K42" i="4"/>
  <c r="N38" i="4"/>
  <c r="N42" i="4" s="1"/>
  <c r="O164" i="4"/>
  <c r="O166" i="4" s="1"/>
  <c r="N166" i="4"/>
  <c r="K124" i="4"/>
  <c r="K126" i="4" s="1"/>
  <c r="I124" i="4"/>
  <c r="I126" i="4" s="1"/>
  <c r="G126" i="4"/>
  <c r="K93" i="4"/>
  <c r="I93" i="4"/>
  <c r="K106" i="4"/>
  <c r="I106" i="4"/>
  <c r="K162" i="4"/>
  <c r="N24" i="4"/>
  <c r="O24" i="4" s="1"/>
  <c r="N118" i="4"/>
  <c r="N119" i="4" s="1"/>
  <c r="O76" i="4"/>
  <c r="N190" i="4"/>
  <c r="N72" i="4" l="1"/>
  <c r="O72" i="4" s="1"/>
  <c r="O179" i="4"/>
  <c r="O180" i="4" s="1"/>
  <c r="O182" i="4"/>
  <c r="O183" i="4" s="1"/>
  <c r="N116" i="4"/>
  <c r="N23" i="4"/>
  <c r="N25" i="4" s="1"/>
  <c r="N196" i="4"/>
  <c r="O193" i="4"/>
  <c r="O196" i="4" s="1"/>
  <c r="I197" i="4"/>
  <c r="O56" i="4"/>
  <c r="O57" i="4" s="1"/>
  <c r="N145" i="4"/>
  <c r="O145" i="4" s="1"/>
  <c r="O157" i="4" s="1"/>
  <c r="O111" i="4"/>
  <c r="O116" i="4" s="1"/>
  <c r="M197" i="4"/>
  <c r="N16" i="4"/>
  <c r="N21" i="4" s="1"/>
  <c r="N128" i="4"/>
  <c r="K45" i="4"/>
  <c r="N44" i="4"/>
  <c r="N34" i="4"/>
  <c r="N36" i="4" s="1"/>
  <c r="N40" i="4"/>
  <c r="O40" i="4" s="1"/>
  <c r="K188" i="4"/>
  <c r="N187" i="4"/>
  <c r="N133" i="4"/>
  <c r="O132" i="4"/>
  <c r="O133" i="4" s="1"/>
  <c r="N159" i="4"/>
  <c r="O68" i="4"/>
  <c r="N146" i="4"/>
  <c r="O146" i="4" s="1"/>
  <c r="N78" i="4"/>
  <c r="O78" i="4" s="1"/>
  <c r="N177" i="4"/>
  <c r="O176" i="4"/>
  <c r="O177" i="4" s="1"/>
  <c r="N154" i="4"/>
  <c r="O154" i="4" s="1"/>
  <c r="N143" i="4"/>
  <c r="O141" i="4"/>
  <c r="O143" i="4" s="1"/>
  <c r="K122" i="4"/>
  <c r="N121" i="4"/>
  <c r="K139" i="4"/>
  <c r="N135" i="4"/>
  <c r="N139" i="4" s="1"/>
  <c r="O185" i="4"/>
  <c r="O186" i="4" s="1"/>
  <c r="K32" i="4"/>
  <c r="N27" i="4"/>
  <c r="N32" i="4" s="1"/>
  <c r="N97" i="4"/>
  <c r="N99" i="4" s="1"/>
  <c r="N68" i="4"/>
  <c r="O38" i="4"/>
  <c r="O42" i="4" s="1"/>
  <c r="G197" i="4"/>
  <c r="N92" i="4"/>
  <c r="O92" i="4" s="1"/>
  <c r="N106" i="4"/>
  <c r="O106" i="4" s="1"/>
  <c r="N93" i="4"/>
  <c r="O93" i="4" s="1"/>
  <c r="N138" i="4"/>
  <c r="O138" i="4" s="1"/>
  <c r="O71" i="4"/>
  <c r="N54" i="4"/>
  <c r="O47" i="4"/>
  <c r="O54" i="4" s="1"/>
  <c r="N170" i="4"/>
  <c r="O168" i="4"/>
  <c r="O170" i="4" s="1"/>
  <c r="N152" i="4"/>
  <c r="O152" i="4" s="1"/>
  <c r="O118" i="4"/>
  <c r="O119" i="4" s="1"/>
  <c r="O23" i="4"/>
  <c r="O25" i="4" s="1"/>
  <c r="N191" i="4"/>
  <c r="O190" i="4"/>
  <c r="O191" i="4" s="1"/>
  <c r="N124" i="4"/>
  <c r="N126" i="4" s="1"/>
  <c r="N157" i="4" l="1"/>
  <c r="K197" i="4"/>
  <c r="N130" i="4"/>
  <c r="O128" i="4"/>
  <c r="O130" i="4" s="1"/>
  <c r="O34" i="4"/>
  <c r="O36" i="4" s="1"/>
  <c r="N82" i="4"/>
  <c r="O16" i="4"/>
  <c r="O21" i="4" s="1"/>
  <c r="O82" i="4"/>
  <c r="N45" i="4"/>
  <c r="O44" i="4"/>
  <c r="O45" i="4" s="1"/>
  <c r="O97" i="4"/>
  <c r="O99" i="4" s="1"/>
  <c r="O27" i="4"/>
  <c r="O32" i="4" s="1"/>
  <c r="N162" i="4"/>
  <c r="O159" i="4"/>
  <c r="O162" i="4" s="1"/>
  <c r="N188" i="4"/>
  <c r="O187" i="4"/>
  <c r="O188" i="4" s="1"/>
  <c r="O135" i="4"/>
  <c r="O139" i="4" s="1"/>
  <c r="N122" i="4"/>
  <c r="O121" i="4"/>
  <c r="O122" i="4" s="1"/>
  <c r="O124" i="4"/>
  <c r="O126" i="4" s="1"/>
  <c r="N197" i="4" l="1"/>
  <c r="O197" i="4"/>
  <c r="L10" i="4" s="1"/>
  <c r="E5" i="9"/>
</calcChain>
</file>

<file path=xl/sharedStrings.xml><?xml version="1.0" encoding="utf-8"?>
<sst xmlns="http://schemas.openxmlformats.org/spreadsheetml/2006/main" count="892" uniqueCount="355">
  <si>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</si>
  <si>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</si>
  <si>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</si>
  <si>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</si>
  <si>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</si>
  <si>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</si>
  <si>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</si>
  <si>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</si>
  <si>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</si>
  <si>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</si>
  <si>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</si>
  <si>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</si>
  <si>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</si>
  <si>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</si>
  <si>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</si>
  <si>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</si>
  <si>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</si>
  <si>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</si>
  <si>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</si>
  <si>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</si>
  <si>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</si>
  <si>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</si>
  <si>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</si>
  <si>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</si>
  <si>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</si>
  <si>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</si>
  <si>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</si>
  <si>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</si>
  <si>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</si>
  <si>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</si>
  <si>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</si>
  <si>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</si>
  <si>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</si>
  <si>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</si>
  <si>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</si>
  <si>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</si>
  <si>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</si>
  <si>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</si>
  <si>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</si>
  <si>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</si>
  <si>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</si>
  <si>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</si>
  <si>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</si>
  <si>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</si>
  <si>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</si>
  <si>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</si>
  <si>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</si>
  <si>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</si>
  <si>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</si>
  <si>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</si>
  <si>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</si>
  <si>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</si>
  <si>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</si>
  <si>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</si>
  <si>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</si>
  <si>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</si>
  <si>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</si>
  <si>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</si>
  <si>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</si>
  <si>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</si>
  <si>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</si>
  <si>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</si>
  <si>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</si>
  <si>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</si>
  <si>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</si>
  <si>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</si>
  <si>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</si>
  <si>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</si>
  <si>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</si>
  <si>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</si>
  <si>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</si>
  <si>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</si>
  <si>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</si>
  <si>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</si>
  <si>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</si>
  <si>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</si>
  <si>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</si>
  <si>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</si>
  <si>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</si>
  <si>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</si>
  <si>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</si>
  <si>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</si>
  <si>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</si>
  <si>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</si>
  <si>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</si>
  <si>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</si>
  <si>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</si>
  <si>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</si>
  <si>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</si>
  <si>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</si>
  <si>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</si>
  <si>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</si>
  <si>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</si>
  <si>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</si>
  <si>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</si>
  <si>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</si>
  <si>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</si>
  <si>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</si>
  <si>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</si>
  <si>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</si>
  <si>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</si>
  <si>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</si>
  <si>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</si>
  <si>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</si>
  <si>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</si>
  <si>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</si>
  <si>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</si>
  <si>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</si>
  <si>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</si>
  <si>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</si>
  <si>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</si>
  <si>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</si>
  <si>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</si>
  <si>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</si>
  <si>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</si>
  <si>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</si>
  <si>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</si>
  <si>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</si>
  <si>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</si>
  <si>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</si>
  <si>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</si>
  <si>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</si>
  <si>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</si>
  <si>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</si>
  <si>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</si>
  <si>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</si>
  <si>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</si>
  <si>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</si>
  <si>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</si>
  <si>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</si>
  <si>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</si>
  <si>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</si>
  <si>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</si>
  <si>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</si>
  <si>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</si>
  <si>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</si>
  <si>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</si>
  <si>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</si>
  <si>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</si>
  <si>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</si>
  <si>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</si>
  <si>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</si>
  <si>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</si>
  <si>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</si>
  <si>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</si>
  <si>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</si>
  <si>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</si>
  <si>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</si>
  <si>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</si>
  <si>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</si>
  <si>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</si>
  <si>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</si>
  <si>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</si>
  <si>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</si>
  <si>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</si>
  <si>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</si>
  <si>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</si>
  <si>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</si>
  <si>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</si>
  <si>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</si>
  <si>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</si>
  <si>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</si>
  <si>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</si>
  <si>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</si>
  <si>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</si>
  <si>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</si>
  <si>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</si>
  <si>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</si>
  <si>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</si>
  <si>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</si>
  <si>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</si>
  <si>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</si>
  <si>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</si>
  <si>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</si>
  <si>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</si>
  <si>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</si>
  <si>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</si>
  <si>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</si>
  <si>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</si>
  <si>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</si>
  <si>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</si>
  <si>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</si>
  <si>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</si>
  <si>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</si>
  <si>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</si>
  <si>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</si>
  <si>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</si>
  <si>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</si>
  <si>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</si>
  <si>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</si>
  <si>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</si>
  <si>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</si>
  <si>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</si>
  <si>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</si>
  <si>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</si>
  <si>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</si>
  <si>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</si>
  <si>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</si>
  <si>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</si>
  <si>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</si>
  <si>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</si>
  <si>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</si>
  <si>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</si>
  <si>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</si>
  <si>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</si>
  <si>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</si>
  <si>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</si>
  <si>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</si>
  <si>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</si>
  <si>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</si>
  <si>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</si>
  <si>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</si>
  <si>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</si>
  <si>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</si>
  <si>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</si>
  <si>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</si>
  <si>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</si>
  <si>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</si>
  <si>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</si>
  <si>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</si>
  <si>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</si>
  <si>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</si>
  <si>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</si>
  <si>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</si>
  <si>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</si>
  <si>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</si>
  <si>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</si>
  <si>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</si>
  <si>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</si>
  <si>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</si>
  <si>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</si>
  <si>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</si>
  <si>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</si>
  <si>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</si>
  <si>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</si>
  <si>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</si>
  <si>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</si>
  <si>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</si>
  <si>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</si>
  <si>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</si>
  <si>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</si>
  <si>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Управління освіти, релігій та у справах національностей</t>
  </si>
  <si>
    <t>Сторож</t>
  </si>
  <si>
    <t>Прибиральник території</t>
  </si>
  <si>
    <t>Прибиральник службових приміщень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</si>
  <si>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</si>
  <si>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</si>
  <si>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</si>
  <si>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</si>
  <si>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</si>
  <si>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</si>
  <si>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</si>
  <si>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</si>
  <si>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ШТАТНИЙ РОЗПИС</t>
  </si>
  <si>
    <t>№ з/п</t>
  </si>
  <si>
    <t>Назва структурного підрозділу та посад</t>
  </si>
  <si>
    <t>Кількість штатних посад</t>
  </si>
  <si>
    <t>Водій</t>
  </si>
  <si>
    <t>Заступник начальника – начальник бюджетного відділу</t>
  </si>
  <si>
    <t>бюджетний відділ</t>
  </si>
  <si>
    <t>Служба у справах дітей</t>
  </si>
  <si>
    <t>Адміністратор</t>
  </si>
  <si>
    <t>Разом:</t>
  </si>
  <si>
    <t xml:space="preserve">Заступник начальника управління </t>
  </si>
  <si>
    <t>відділ з питань  інноваційних впроваджень інвестицій та сталого розвитку  міста</t>
  </si>
  <si>
    <t>Спеціаліст І-ої категорії</t>
  </si>
  <si>
    <t>виконавчого комітету Хустської міської ради</t>
  </si>
  <si>
    <t>Управління соціального захисту населення</t>
  </si>
  <si>
    <t>Відділ державної реєстрації</t>
  </si>
  <si>
    <t>Державний реєстратор</t>
  </si>
  <si>
    <t>Відділ державного архітектурно-будівельного контролю</t>
  </si>
  <si>
    <t>Начальник відділу - головний бухгалтер</t>
  </si>
  <si>
    <t>Заступник начальника відділу</t>
  </si>
  <si>
    <t>відділ доходів бюджету</t>
  </si>
  <si>
    <t>відділ контролю, обліку та фінансового забезпечення</t>
  </si>
  <si>
    <t>Головний спеціаліст - бухгалтер</t>
  </si>
  <si>
    <t>штатних одиниць</t>
  </si>
  <si>
    <r>
      <t xml:space="preserve">Штат у кількості </t>
    </r>
    <r>
      <rPr>
        <b/>
        <sz val="12"/>
        <rFont val="Times New Roman"/>
        <family val="1"/>
        <charset val="204"/>
      </rPr>
      <t/>
    </r>
  </si>
  <si>
    <t>Відділ з питань контролю за паркуванням транспортних засобів</t>
  </si>
  <si>
    <t>Управління з питань юридично-правового забезпечення діяльності ради</t>
  </si>
  <si>
    <t>відділ договірної роботи</t>
  </si>
  <si>
    <t>Заступник начальника управління</t>
  </si>
  <si>
    <t>I.                  Керівництво</t>
  </si>
  <si>
    <t>II.              Апарат виконкому</t>
  </si>
  <si>
    <t>III.           Управління та відділи міськвиконкому</t>
  </si>
  <si>
    <t>Начальник служби</t>
  </si>
  <si>
    <t>Керуючий справами</t>
  </si>
  <si>
    <t>Відділ з питань кадрової роботи</t>
  </si>
  <si>
    <t xml:space="preserve">Начальник відділу </t>
  </si>
  <si>
    <t>Староста</t>
  </si>
  <si>
    <t>Відділ культурно-мистецьких проєктів та молодіжної політики</t>
  </si>
  <si>
    <t>відділ з питань релігій та у справах національностей</t>
  </si>
  <si>
    <t>відділ експлуатації інженерних мереж та розвитку житлового господарства</t>
  </si>
  <si>
    <t xml:space="preserve">відділ з питань благоустрою, санітарії та екології </t>
  </si>
  <si>
    <t>Відділ охорони здоров`я</t>
  </si>
  <si>
    <t>Заступник міського голови з питань діяльності виконавчих органів ради</t>
  </si>
  <si>
    <t>Діловод</t>
  </si>
  <si>
    <t>Відділ трудового архіву</t>
  </si>
  <si>
    <t>Завідувач сектору</t>
  </si>
  <si>
    <t xml:space="preserve">                            В. о. міського голови</t>
  </si>
  <si>
    <t>Відділ з питань діяльності правоохоронних органів, мобілізаційної роботи та надзвичайних ситуацій</t>
  </si>
  <si>
    <t>Завідувач господарським відділом</t>
  </si>
  <si>
    <t>відділ загальної, середньої, дошкільної та позашкільної освіти</t>
  </si>
  <si>
    <t>відділ організаційної роботи ради</t>
  </si>
  <si>
    <t>відділ по роботі з громадскістю</t>
  </si>
  <si>
    <t>відділ інформаційно-технічного забезпечення</t>
  </si>
  <si>
    <t>Начальник відділу - державний реєстратор</t>
  </si>
  <si>
    <t>Заступник начальника служби</t>
  </si>
  <si>
    <t>Відділ фізичної культури і спорту</t>
  </si>
  <si>
    <t>Заступник начальника відділу- головного бухгалтера</t>
  </si>
  <si>
    <t>відділ претензійно-позовної роботи</t>
  </si>
  <si>
    <t>Відділ містобудування та архітектури</t>
  </si>
  <si>
    <t>Управління секретаріату міської ради</t>
  </si>
  <si>
    <t>сектор з питань запобігання дитячої бездоглядності</t>
  </si>
  <si>
    <t>Відділ сільського господарства та охорони навколишнього середовища</t>
  </si>
  <si>
    <t>з місячним фондом заробітної плати за посадовим окладом</t>
  </si>
  <si>
    <t>Класифікаційний код посади</t>
  </si>
  <si>
    <t>Заступник начальника відділу</t>
  </si>
  <si>
    <t>Управління (Центр) надання адміністративних послуг</t>
  </si>
  <si>
    <t>Відділ паспортиних та сервісних послуг</t>
  </si>
  <si>
    <t>1143.5</t>
  </si>
  <si>
    <t>1229.3</t>
  </si>
  <si>
    <t>2419.3</t>
  </si>
  <si>
    <t xml:space="preserve">                                                                                            _______________________ Василь ГУБАЛЬ</t>
  </si>
  <si>
    <t>гривень</t>
  </si>
  <si>
    <t xml:space="preserve">Начальник управління </t>
  </si>
  <si>
    <t>1229.7</t>
  </si>
  <si>
    <t>Посадовий оклад ,(грн)</t>
  </si>
  <si>
    <t>Фонд заробітної плати на місяць за посадовим окладом,(грн)</t>
  </si>
  <si>
    <t>Архіваріус</t>
  </si>
  <si>
    <t>Спеціаліст І-ої категорії - бухгалтер</t>
  </si>
  <si>
    <t>Провідний спеціаліст</t>
  </si>
  <si>
    <t>Сектор з питань запобігання та виявлення корупції</t>
  </si>
  <si>
    <t>Відділ з питань сімейної політики та соціальних послуг</t>
  </si>
  <si>
    <t>В.о. міського голови</t>
  </si>
  <si>
    <t>Василь ГУБАЛЬ</t>
  </si>
  <si>
    <t>Ольга БОЙКО</t>
  </si>
  <si>
    <t>Мирослава ІВАНЧИК</t>
  </si>
  <si>
    <t>Начальник  відділу бухгалтерського обліку та звітності  - головний бухгалтер виконавчого комітету Хустської міської ради</t>
  </si>
  <si>
    <t>відділ з питань туризму</t>
  </si>
  <si>
    <t>Відділ з питань ветеранської політики</t>
  </si>
  <si>
    <t>Відділ з питань внутрішньо переміщених осіб та персоніфікованих соціальних виплат</t>
  </si>
  <si>
    <t>Відділ державних соціальних гарантій</t>
  </si>
  <si>
    <t>Сектор у справах осіб з інвалідністю</t>
  </si>
  <si>
    <t xml:space="preserve">Сектор програмного обслуговування та автоматизованої обробки інформації </t>
  </si>
  <si>
    <t>Відділ прийому державних соціальних допомог</t>
  </si>
  <si>
    <t>Спеціаліст 1- ої категорії</t>
  </si>
  <si>
    <t>Всього УСЗН:</t>
  </si>
  <si>
    <t>Начальник відділу  бухгалтерського обліку та звітності управління соціального захисту населення виконавчого комітету Хустської міської ради</t>
  </si>
  <si>
    <t>Інспектор військово-облікового столу</t>
  </si>
  <si>
    <t xml:space="preserve"> Військово-облікове бюро</t>
  </si>
  <si>
    <t>Завідувач військово-облікового бюро</t>
  </si>
  <si>
    <t xml:space="preserve">                 М.П.                           "01"  лютого 2026 року    </t>
  </si>
  <si>
    <t xml:space="preserve"> на 01 лютого 2026 року</t>
  </si>
  <si>
    <t>Додаток 1 до рішення виконавчого комітету Хустської міської ради № 42                                 від 27.01.2026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</si>
</sst>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#,##0.00"/>
    <numFmt numFmtId="166" formatCode="#,##0;[Red]#,##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 Cyr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vertical="top" wrapText="1"/>
    </xf>
    <xf numFmtId="165" fontId="14" fillId="0" borderId="10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wrapText="1"/>
    </xf>
    <xf numFmtId="165" fontId="14" fillId="0" borderId="5" xfId="0" applyNumberFormat="1" applyFont="1" applyBorder="1" applyAlignment="1">
      <alignment horizontal="center" wrapText="1"/>
    </xf>
    <xf numFmtId="1" fontId="19" fillId="2" borderId="5" xfId="0" applyNumberFormat="1" applyFont="1" applyFill="1" applyBorder="1" applyAlignment="1">
      <alignment horizontal="center" wrapText="1"/>
    </xf>
    <xf numFmtId="165" fontId="16" fillId="2" borderId="5" xfId="0" applyNumberFormat="1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wrapText="1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/>
    <xf numFmtId="0" fontId="14" fillId="0" borderId="6" xfId="0" applyFont="1" applyBorder="1" applyAlignment="1">
      <alignment vertical="top" wrapText="1"/>
    </xf>
    <xf numFmtId="0" fontId="14" fillId="0" borderId="9" xfId="0" applyFont="1" applyBorder="1" applyAlignment="1">
      <alignment wrapText="1"/>
    </xf>
    <xf numFmtId="165" fontId="14" fillId="0" borderId="5" xfId="0" applyNumberFormat="1" applyFont="1" applyBorder="1" applyAlignment="1">
      <alignment horizontal="center" vertical="justify" wrapText="1"/>
    </xf>
    <xf numFmtId="0" fontId="14" fillId="0" borderId="9" xfId="0" applyFont="1" applyBorder="1" applyAlignment="1">
      <alignment horizontal="center" wrapText="1"/>
    </xf>
    <xf numFmtId="165" fontId="14" fillId="0" borderId="13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165" fontId="14" fillId="0" borderId="14" xfId="0" applyNumberFormat="1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165" fontId="16" fillId="2" borderId="9" xfId="0" applyNumberFormat="1" applyFont="1" applyFill="1" applyBorder="1" applyAlignment="1">
      <alignment horizontal="center" wrapText="1"/>
    </xf>
    <xf numFmtId="165" fontId="16" fillId="2" borderId="13" xfId="0" applyNumberFormat="1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9" fillId="2" borderId="13" xfId="0" applyFont="1" applyFill="1" applyBorder="1" applyAlignment="1">
      <alignment horizontal="center" wrapText="1"/>
    </xf>
    <xf numFmtId="4" fontId="16" fillId="2" borderId="5" xfId="0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9" fillId="2" borderId="17" xfId="0" applyFont="1" applyFill="1" applyBorder="1" applyAlignment="1">
      <alignment horizontal="center" wrapText="1"/>
    </xf>
    <xf numFmtId="0" fontId="14" fillId="0" borderId="12" xfId="0" applyFont="1" applyBorder="1" applyAlignment="1">
      <alignment vertical="top" wrapText="1"/>
    </xf>
    <xf numFmtId="3" fontId="19" fillId="2" borderId="5" xfId="0" applyNumberFormat="1" applyFont="1" applyFill="1" applyBorder="1" applyAlignment="1">
      <alignment horizontal="center" wrapText="1"/>
    </xf>
    <xf numFmtId="0" fontId="16" fillId="2" borderId="13" xfId="0" applyFont="1" applyFill="1" applyBorder="1" applyAlignment="1">
      <alignment wrapText="1"/>
    </xf>
    <xf numFmtId="0" fontId="16" fillId="2" borderId="5" xfId="0" applyFont="1" applyFill="1" applyBorder="1" applyAlignment="1">
      <alignment vertical="top" wrapText="1"/>
    </xf>
    <xf numFmtId="0" fontId="16" fillId="0" borderId="0" xfId="0" applyFont="1" applyAlignment="1">
      <alignment horizontal="right" wrapText="1"/>
    </xf>
    <xf numFmtId="0" fontId="16" fillId="2" borderId="29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 indent="1"/>
    </xf>
    <xf numFmtId="0" fontId="16" fillId="2" borderId="17" xfId="0" applyFont="1" applyFill="1" applyBorder="1" applyAlignment="1">
      <alignment vertical="top" wrapText="1"/>
    </xf>
    <xf numFmtId="0" fontId="16" fillId="2" borderId="5" xfId="0" applyFont="1" applyFill="1" applyBorder="1" applyAlignment="1">
      <alignment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5" borderId="0" xfId="0" applyFont="1" applyFill="1" applyAlignment="1">
      <alignment vertical="top" wrapText="1"/>
    </xf>
    <xf numFmtId="1" fontId="16" fillId="5" borderId="0" xfId="0" applyNumberFormat="1" applyFont="1" applyFill="1" applyAlignment="1">
      <alignment horizontal="center" wrapText="1"/>
    </xf>
    <xf numFmtId="2" fontId="16" fillId="5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6" borderId="5" xfId="0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center" wrapText="1"/>
    </xf>
    <xf numFmtId="165" fontId="14" fillId="6" borderId="5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center" vertical="justify" wrapText="1"/>
    </xf>
    <xf numFmtId="0" fontId="14" fillId="0" borderId="32" xfId="0" applyFont="1" applyBorder="1" applyAlignment="1">
      <alignment vertical="top" wrapText="1"/>
    </xf>
    <xf numFmtId="0" fontId="14" fillId="0" borderId="3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5" fontId="14" fillId="0" borderId="9" xfId="0" applyNumberFormat="1" applyFont="1" applyBorder="1" applyAlignment="1">
      <alignment horizontal="center" wrapText="1"/>
    </xf>
    <xf numFmtId="165" fontId="14" fillId="0" borderId="12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0" borderId="3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36" xfId="0" applyFont="1" applyBorder="1" applyAlignment="1">
      <alignment wrapText="1"/>
    </xf>
    <xf numFmtId="165" fontId="16" fillId="7" borderId="5" xfId="0" applyNumberFormat="1" applyFont="1" applyFill="1" applyBorder="1" applyAlignment="1">
      <alignment horizontal="center" vertical="center" wrapText="1"/>
    </xf>
    <xf numFmtId="166" fontId="22" fillId="2" borderId="5" xfId="0" applyNumberFormat="1" applyFont="1" applyFill="1" applyBorder="1" applyAlignment="1">
      <alignment horizontal="center" wrapText="1"/>
    </xf>
    <xf numFmtId="165" fontId="14" fillId="0" borderId="17" xfId="0" applyNumberFormat="1" applyFont="1" applyBorder="1" applyAlignment="1">
      <alignment horizontal="center" wrapText="1"/>
    </xf>
    <xf numFmtId="165" fontId="14" fillId="0" borderId="29" xfId="0" applyNumberFormat="1" applyFont="1" applyBorder="1" applyAlignment="1">
      <alignment horizontal="center" wrapText="1"/>
    </xf>
    <xf numFmtId="4" fontId="16" fillId="2" borderId="17" xfId="0" applyNumberFormat="1" applyFont="1" applyFill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top" wrapText="1"/>
    </xf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vertical="top" wrapText="1"/>
    </xf>
    <xf numFmtId="0" fontId="14" fillId="0" borderId="40" xfId="0" applyFont="1" applyBorder="1" applyAlignment="1">
      <alignment wrapText="1"/>
    </xf>
    <xf numFmtId="0" fontId="14" fillId="0" borderId="29" xfId="0" applyFont="1" applyBorder="1" applyAlignment="1">
      <alignment horizontal="center" wrapText="1"/>
    </xf>
    <xf numFmtId="166" fontId="14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6" borderId="9" xfId="0" applyFont="1" applyFill="1" applyBorder="1" applyAlignment="1">
      <alignment vertical="top" wrapText="1"/>
    </xf>
    <xf numFmtId="165" fontId="14" fillId="0" borderId="32" xfId="0" applyNumberFormat="1" applyFont="1" applyBorder="1" applyAlignment="1">
      <alignment horizontal="center" wrapText="1"/>
    </xf>
    <xf numFmtId="165" fontId="14" fillId="6" borderId="9" xfId="0" applyNumberFormat="1" applyFont="1" applyFill="1" applyBorder="1" applyAlignment="1">
      <alignment horizontal="center" wrapText="1"/>
    </xf>
    <xf numFmtId="0" fontId="14" fillId="6" borderId="29" xfId="0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vertical="top" wrapText="1"/>
    </xf>
    <xf numFmtId="3" fontId="14" fillId="6" borderId="40" xfId="0" applyNumberFormat="1" applyFont="1" applyFill="1" applyBorder="1" applyAlignment="1">
      <alignment horizontal="center" wrapText="1"/>
    </xf>
    <xf numFmtId="3" fontId="14" fillId="6" borderId="30" xfId="0" applyNumberFormat="1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3" fillId="8" borderId="5" xfId="0" applyFont="1" applyFill="1" applyBorder="1" applyAlignment="1">
      <alignment horizontal="center" vertical="top" wrapText="1"/>
    </xf>
    <xf numFmtId="0" fontId="14" fillId="0" borderId="22" xfId="0" applyFont="1" applyBorder="1"/>
    <xf numFmtId="0" fontId="14" fillId="0" borderId="22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6" fillId="8" borderId="5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vertical="top" wrapText="1"/>
    </xf>
    <xf numFmtId="165" fontId="16" fillId="2" borderId="26" xfId="0" applyNumberFormat="1" applyFont="1" applyFill="1" applyBorder="1" applyAlignment="1">
      <alignment horizontal="center" wrapText="1"/>
    </xf>
    <xf numFmtId="165" fontId="16" fillId="2" borderId="27" xfId="0" applyNumberFormat="1" applyFont="1" applyFill="1" applyBorder="1" applyAlignment="1">
      <alignment horizontal="center" wrapText="1"/>
    </xf>
    <xf numFmtId="3" fontId="19" fillId="2" borderId="26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top" wrapText="1"/>
    </xf>
    <xf numFmtId="3" fontId="19" fillId="2" borderId="1" xfId="0" applyNumberFormat="1" applyFont="1" applyFill="1" applyBorder="1" applyAlignment="1">
      <alignment horizontal="center" wrapText="1"/>
    </xf>
    <xf numFmtId="165" fontId="16" fillId="2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wrapText="1"/>
    </xf>
    <xf numFmtId="1" fontId="22" fillId="8" borderId="5" xfId="0" applyNumberFormat="1" applyFont="1" applyFill="1" applyBorder="1" applyAlignment="1">
      <alignment horizontal="center" wrapText="1"/>
    </xf>
    <xf numFmtId="0" fontId="16" fillId="0" borderId="44" xfId="0" applyFont="1" applyBorder="1" applyAlignment="1">
      <alignment horizontal="left" wrapText="1"/>
    </xf>
    <xf numFmtId="0" fontId="16" fillId="0" borderId="44" xfId="0" applyFont="1" applyBorder="1"/>
    <xf numFmtId="0" fontId="16" fillId="0" borderId="45" xfId="0" applyFont="1" applyBorder="1" applyAlignment="1">
      <alignment horizontal="left" wrapText="1"/>
    </xf>
    <xf numFmtId="0" fontId="16" fillId="0" borderId="45" xfId="0" applyFont="1" applyBorder="1"/>
    <xf numFmtId="0" fontId="16" fillId="0" borderId="45" xfId="0" applyFont="1" applyBorder="1" applyAlignment="1">
      <alignment horizontal="left"/>
    </xf>
    <xf numFmtId="165" fontId="0" fillId="0" borderId="0" xfId="0" applyNumberFormat="1"/>
    <xf numFmtId="4" fontId="0" fillId="0" borderId="0" xfId="0" applyNumberFormat="1"/>
    <xf numFmtId="0" fontId="14" fillId="0" borderId="6" xfId="0" applyFont="1" applyBorder="1" applyAlignment="1">
      <alignment horizontal="right" vertical="top" wrapText="1"/>
    </xf>
    <xf numFmtId="0" fontId="14" fillId="0" borderId="41" xfId="0" applyFont="1" applyBorder="1" applyAlignment="1">
      <alignment horizontal="right" vertical="top" wrapText="1"/>
    </xf>
    <xf numFmtId="0" fontId="23" fillId="0" borderId="5" xfId="0" applyFont="1" applyBorder="1" applyAlignment="1">
      <alignment horizontal="center" vertical="top" wrapText="1"/>
    </xf>
    <xf numFmtId="165" fontId="23" fillId="0" borderId="5" xfId="0" applyNumberFormat="1" applyFont="1" applyBorder="1" applyAlignment="1">
      <alignment horizontal="center" wrapText="1"/>
    </xf>
    <xf numFmtId="0" fontId="23" fillId="0" borderId="9" xfId="0" applyFont="1" applyBorder="1" applyAlignment="1">
      <alignment horizontal="center" vertical="top" wrapText="1"/>
    </xf>
    <xf numFmtId="0" fontId="23" fillId="6" borderId="5" xfId="0" applyFont="1" applyFill="1" applyBorder="1" applyAlignment="1">
      <alignment vertical="top" wrapText="1"/>
    </xf>
    <xf numFmtId="0" fontId="23" fillId="6" borderId="5" xfId="0" applyFont="1" applyFill="1" applyBorder="1" applyAlignment="1">
      <alignment horizontal="center" vertical="top" wrapText="1"/>
    </xf>
    <xf numFmtId="0" fontId="23" fillId="6" borderId="5" xfId="0" applyFont="1" applyFill="1" applyBorder="1" applyAlignment="1">
      <alignment horizontal="center" wrapText="1"/>
    </xf>
    <xf numFmtId="165" fontId="23" fillId="6" borderId="5" xfId="0" applyNumberFormat="1" applyFont="1" applyFill="1" applyBorder="1" applyAlignment="1">
      <alignment horizontal="center" wrapText="1"/>
    </xf>
    <xf numFmtId="0" fontId="23" fillId="0" borderId="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2" xfId="0" applyFont="1" applyBorder="1" applyAlignment="1">
      <alignment horizontal="center" wrapText="1"/>
    </xf>
    <xf numFmtId="165" fontId="23" fillId="0" borderId="3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wrapText="1"/>
    </xf>
    <xf numFmtId="165" fontId="14" fillId="0" borderId="39" xfId="0" applyNumberFormat="1" applyFont="1" applyBorder="1" applyAlignment="1">
      <alignment horizontal="center" wrapText="1"/>
    </xf>
    <xf numFmtId="3" fontId="16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" fontId="11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vertical="top" wrapText="1"/>
    </xf>
    <xf numFmtId="0" fontId="16" fillId="2" borderId="13" xfId="0" applyFont="1" applyFill="1" applyBorder="1" applyAlignment="1">
      <alignment vertical="top" wrapText="1"/>
    </xf>
    <xf numFmtId="0" fontId="16" fillId="0" borderId="3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6" fillId="2" borderId="31" xfId="0" applyFont="1" applyFill="1" applyBorder="1" applyAlignment="1">
      <alignment vertical="top" wrapText="1"/>
    </xf>
    <xf numFmtId="0" fontId="16" fillId="2" borderId="33" xfId="0" applyFont="1" applyFill="1" applyBorder="1" applyAlignment="1">
      <alignment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6" fillId="8" borderId="6" xfId="0" applyFont="1" applyFill="1" applyBorder="1" applyAlignment="1">
      <alignment wrapText="1"/>
    </xf>
    <xf numFmtId="0" fontId="16" fillId="8" borderId="13" xfId="0" applyFont="1" applyFill="1" applyBorder="1" applyAlignment="1">
      <alignment wrapText="1"/>
    </xf>
    <xf numFmtId="0" fontId="20" fillId="5" borderId="6" xfId="0" applyFont="1" applyFill="1" applyBorder="1" applyAlignment="1">
      <alignment horizontal="center" vertical="top" wrapText="1"/>
    </xf>
    <xf numFmtId="0" fontId="20" fillId="5" borderId="29" xfId="0" applyFont="1" applyFill="1" applyBorder="1" applyAlignment="1">
      <alignment horizontal="center" vertical="top" wrapText="1"/>
    </xf>
    <xf numFmtId="0" fontId="16" fillId="2" borderId="2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2" borderId="6" xfId="0" applyFont="1" applyFill="1" applyBorder="1" applyAlignment="1">
      <alignment wrapText="1"/>
    </xf>
    <xf numFmtId="0" fontId="16" fillId="2" borderId="13" xfId="0" applyFont="1" applyFill="1" applyBorder="1" applyAlignment="1">
      <alignment wrapText="1"/>
    </xf>
    <xf numFmtId="0" fontId="16" fillId="2" borderId="11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20" fillId="6" borderId="6" xfId="0" applyFont="1" applyFill="1" applyBorder="1" applyAlignment="1">
      <alignment horizontal="center" vertical="top" wrapText="1"/>
    </xf>
    <xf numFmtId="0" fontId="20" fillId="6" borderId="29" xfId="0" applyFont="1" applyFill="1" applyBorder="1" applyAlignment="1">
      <alignment horizontal="center" vertical="top" wrapText="1"/>
    </xf>
    <xf numFmtId="0" fontId="20" fillId="6" borderId="13" xfId="0" applyFont="1" applyFill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20" fillId="0" borderId="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top" wrapText="1" indent="1"/>
    </xf>
    <xf numFmtId="0" fontId="14" fillId="2" borderId="13" xfId="0" applyFont="1" applyFill="1" applyBorder="1" applyAlignment="1">
      <alignment horizontal="left" vertical="top" wrapText="1" inden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17" fillId="6" borderId="42" xfId="0" applyFont="1" applyFill="1" applyBorder="1" applyAlignment="1">
      <alignment horizontal="center" vertical="top" wrapText="1"/>
    </xf>
    <xf numFmtId="0" fontId="17" fillId="6" borderId="43" xfId="0" applyFont="1" applyFill="1" applyBorder="1" applyAlignment="1">
      <alignment horizontal="center" vertical="top" wrapText="1"/>
    </xf>
    <xf numFmtId="0" fontId="17" fillId="6" borderId="37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13" xfId="0" applyFont="1" applyFill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29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208" t="s">
        <v>165</v>
      </c>
      <c r="O1" s="208"/>
      <c r="P1" s="208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208" t="s">
        <v>166</v>
      </c>
      <c r="P3" s="208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212" t="s">
        <v>184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6" ht="17.25" customHeight="1" x14ac:dyDescent="0.25">
      <c r="A7" s="212" t="s">
        <v>236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213" t="s">
        <v>167</v>
      </c>
      <c r="I9" s="213"/>
      <c r="J9" s="213"/>
      <c r="K9" s="213"/>
      <c r="L9" s="214" t="str">
        <f>" - " &amp; C197 &amp; " чол. з місячним фондом"</f>
        <v xml:space="preserve"> - 108 чол. з місячним фондом</v>
      </c>
      <c r="M9" s="214"/>
      <c r="N9" s="214"/>
      <c r="O9" s="214"/>
      <c r="P9" s="214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213" t="s">
        <v>168</v>
      </c>
      <c r="I10" s="213"/>
      <c r="J10" s="213"/>
      <c r="K10" s="213"/>
      <c r="L10" s="217" t="e">
        <f>" - "&amp; O197 &amp; " грн."</f>
        <v>#REF!</v>
      </c>
      <c r="M10" s="217"/>
      <c r="N10" s="217"/>
      <c r="O10" s="32"/>
      <c r="P10" s="32"/>
    </row>
    <row r="12" spans="1:16" s="2" customFormat="1" ht="62.25" customHeight="1" x14ac:dyDescent="0.25">
      <c r="A12" s="211" t="s">
        <v>117</v>
      </c>
      <c r="B12" s="209" t="s">
        <v>0</v>
      </c>
      <c r="C12" s="211" t="s">
        <v>182</v>
      </c>
      <c r="D12" s="215" t="s">
        <v>179</v>
      </c>
      <c r="E12" s="216" t="s">
        <v>180</v>
      </c>
      <c r="F12" s="211" t="s">
        <v>1</v>
      </c>
      <c r="G12" s="209" t="s">
        <v>181</v>
      </c>
      <c r="H12" s="209" t="s">
        <v>3</v>
      </c>
      <c r="I12" s="209"/>
      <c r="J12" s="209" t="s">
        <v>4</v>
      </c>
      <c r="K12" s="209"/>
      <c r="L12" s="209" t="s">
        <v>5</v>
      </c>
      <c r="M12" s="209"/>
      <c r="N12" s="16" t="s">
        <v>118</v>
      </c>
      <c r="O12" s="17" t="s">
        <v>6</v>
      </c>
      <c r="P12" s="209" t="s">
        <v>119</v>
      </c>
    </row>
    <row r="13" spans="1:16" s="2" customFormat="1" ht="15" customHeight="1" x14ac:dyDescent="0.25">
      <c r="A13" s="211"/>
      <c r="B13" s="209"/>
      <c r="C13" s="211"/>
      <c r="D13" s="215"/>
      <c r="E13" s="216"/>
      <c r="F13" s="211"/>
      <c r="G13" s="209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209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209" t="s">
        <v>8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209" t="s">
        <v>20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209" t="s">
        <v>127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209" t="s">
        <v>128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209" t="s">
        <v>129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210" t="s">
        <v>130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209" t="s">
        <v>131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209" t="s">
        <v>138</v>
      </c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210" t="s">
        <v>132</v>
      </c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210" t="s">
        <v>142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</row>
    <row r="70" spans="1:16" x14ac:dyDescent="0.25">
      <c r="A70" s="28" t="s">
        <v>133</v>
      </c>
      <c r="B70" s="206" t="s">
        <v>143</v>
      </c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207" t="s">
        <v>173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207" t="s">
        <v>46</v>
      </c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207" t="s">
        <v>48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207" t="s">
        <v>51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206" t="s">
        <v>144</v>
      </c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206" t="s">
        <v>145</v>
      </c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206" t="s">
        <v>146</v>
      </c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206" t="s">
        <v>147</v>
      </c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206" t="s">
        <v>148</v>
      </c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206" t="s">
        <v>74</v>
      </c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206" t="s">
        <v>78</v>
      </c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206" t="s">
        <v>188</v>
      </c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206" t="s">
        <v>203</v>
      </c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206" t="s">
        <v>150</v>
      </c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206" t="s">
        <v>189</v>
      </c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206" t="s">
        <v>192</v>
      </c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206" t="s">
        <v>84</v>
      </c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206" t="s">
        <v>90</v>
      </c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</row>
    <row r="141" spans="1:16" customFormat="1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206" t="s">
        <v>194</v>
      </c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206" t="s">
        <v>197</v>
      </c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206" t="s">
        <v>199</v>
      </c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206" t="s">
        <v>104</v>
      </c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206" t="s">
        <v>220</v>
      </c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206" t="s">
        <v>106</v>
      </c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206" t="s">
        <v>160</v>
      </c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206" t="s">
        <v>162</v>
      </c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206" t="s">
        <v>159</v>
      </c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206" t="s">
        <v>229</v>
      </c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206" t="s">
        <v>231</v>
      </c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218" t="s">
        <v>18</v>
      </c>
      <c r="B196" s="219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220" t="s">
        <v>116</v>
      </c>
      <c r="B197" s="221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204" t="s">
        <v>185</v>
      </c>
      <c r="C202" s="204"/>
      <c r="D202" s="204"/>
      <c r="E202" s="24"/>
      <c r="F202" s="41"/>
      <c r="G202" s="41"/>
      <c r="H202" s="41"/>
      <c r="I202" s="41"/>
      <c r="J202" s="41"/>
      <c r="K202" s="41"/>
      <c r="L202" s="41"/>
      <c r="M202" s="205" t="s">
        <v>15</v>
      </c>
      <c r="N202" s="205"/>
      <c r="O202" s="205"/>
      <c r="P202" s="38"/>
    </row>
  </sheetData>
  <mergeCells count="63"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0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3"/>
  <sheetViews>
    <sheetView tabSelected="1" view="pageBreakPreview" zoomScaleSheetLayoutView="100" workbookViewId="0">
      <selection activeCell="D1" sqref="D1:F1"/>
    </sheetView>
  </sheetViews>
  <sheetFormatPr defaultRowHeight="15.6" x14ac:dyDescent="0.3"/>
  <cols>
    <col min="1" max="1" width="4.88671875" style="106" customWidth="1"/>
    <col min="2" max="2" width="54.44140625" style="106" customWidth="1"/>
    <col min="3" max="3" width="15.109375" style="106" customWidth="1"/>
    <col min="4" max="4" width="11" style="106" customWidth="1"/>
    <col min="5" max="5" width="13.109375" style="106" customWidth="1"/>
    <col min="6" max="6" width="17.6640625" style="106" customWidth="1"/>
    <col min="9" max="9" width="10.109375" customWidth="1"/>
  </cols>
  <sheetData>
    <row r="1" spans="1:6" ht="38.25" customHeight="1" x14ac:dyDescent="0.3">
      <c r="D1" s="283" t="s">
        <v>354</v>
      </c>
      <c r="E1" s="284"/>
      <c r="F1" s="284"/>
    </row>
    <row r="3" spans="1:6" ht="24.75" customHeight="1" x14ac:dyDescent="0.25">
      <c r="A3" s="224" t="s">
        <v>165</v>
      </c>
      <c r="B3" s="224"/>
      <c r="C3" s="224"/>
      <c r="D3" s="224"/>
      <c r="E3" s="224"/>
      <c r="F3" s="224"/>
    </row>
    <row r="4" spans="1:6" ht="18" customHeight="1" x14ac:dyDescent="0.3">
      <c r="A4" s="226" t="s">
        <v>277</v>
      </c>
      <c r="B4" s="226"/>
      <c r="C4" s="244"/>
      <c r="D4" s="147">
        <f>D272</f>
        <v>285</v>
      </c>
      <c r="E4" s="228" t="s">
        <v>276</v>
      </c>
      <c r="F4" s="228"/>
    </row>
    <row r="5" spans="1:6" ht="16.5" customHeight="1" x14ac:dyDescent="0.3">
      <c r="A5" s="226" t="s">
        <v>315</v>
      </c>
      <c r="B5" s="226"/>
      <c r="C5" s="226"/>
      <c r="D5" s="226"/>
      <c r="E5" s="148">
        <f>F272</f>
        <v>2676710</v>
      </c>
      <c r="F5" s="111" t="s">
        <v>324</v>
      </c>
    </row>
    <row r="6" spans="1:6" ht="16.5" customHeight="1" x14ac:dyDescent="0.3">
      <c r="A6" s="149"/>
      <c r="B6" s="149"/>
      <c r="C6" s="149"/>
      <c r="D6" s="149"/>
      <c r="E6" s="148"/>
      <c r="F6" s="111"/>
    </row>
    <row r="7" spans="1:6" ht="21.9" customHeight="1" x14ac:dyDescent="0.25">
      <c r="A7" s="225" t="s">
        <v>299</v>
      </c>
      <c r="B7" s="225"/>
      <c r="C7" s="225"/>
      <c r="D7" s="225"/>
      <c r="E7" s="225"/>
      <c r="F7" s="225"/>
    </row>
    <row r="8" spans="1:6" ht="17.100000000000001" customHeight="1" x14ac:dyDescent="0.3">
      <c r="A8" s="227" t="s">
        <v>323</v>
      </c>
      <c r="B8" s="227"/>
      <c r="C8" s="227"/>
      <c r="D8" s="227"/>
      <c r="E8" s="227"/>
      <c r="F8" s="227"/>
    </row>
    <row r="9" spans="1:6" ht="17.100000000000001" customHeight="1" x14ac:dyDescent="0.3">
      <c r="A9" s="227" t="s">
        <v>352</v>
      </c>
      <c r="B9" s="227"/>
      <c r="C9" s="227"/>
      <c r="D9" s="227"/>
      <c r="E9" s="227"/>
      <c r="F9" s="227"/>
    </row>
    <row r="10" spans="1:6" ht="2.25" hidden="1" customHeight="1" x14ac:dyDescent="0.3">
      <c r="A10" s="99"/>
      <c r="B10" s="99"/>
      <c r="C10" s="99"/>
      <c r="D10" s="99"/>
      <c r="E10" s="99"/>
      <c r="F10" s="99"/>
    </row>
    <row r="11" spans="1:6" ht="2.25" customHeight="1" x14ac:dyDescent="0.3">
      <c r="A11" s="99"/>
      <c r="B11" s="99"/>
      <c r="C11" s="99"/>
      <c r="D11" s="99"/>
      <c r="E11" s="99"/>
      <c r="F11" s="99"/>
    </row>
    <row r="12" spans="1:6" ht="28.5" customHeight="1" x14ac:dyDescent="0.3">
      <c r="A12" s="99"/>
      <c r="B12" s="99"/>
      <c r="C12" s="99"/>
      <c r="D12" s="99"/>
      <c r="E12" s="99"/>
      <c r="F12" s="99"/>
    </row>
    <row r="13" spans="1:6" ht="23.25" customHeight="1" x14ac:dyDescent="0.3">
      <c r="A13" s="229" t="s">
        <v>253</v>
      </c>
      <c r="B13" s="229"/>
      <c r="C13" s="229"/>
      <c r="D13" s="229"/>
      <c r="E13" s="229"/>
      <c r="F13" s="229"/>
    </row>
    <row r="14" spans="1:6" ht="16.5" customHeight="1" x14ac:dyDescent="0.3">
      <c r="A14" s="229" t="s">
        <v>353</v>
      </c>
      <c r="B14" s="229"/>
      <c r="C14" s="229"/>
      <c r="D14" s="229"/>
      <c r="E14" s="229"/>
      <c r="F14" s="229"/>
    </row>
    <row r="15" spans="1:6" ht="16.5" customHeight="1" thickBot="1" x14ac:dyDescent="0.35">
      <c r="A15" s="229" t="s">
        <v>266</v>
      </c>
      <c r="B15" s="229"/>
      <c r="C15" s="229"/>
      <c r="D15" s="229"/>
      <c r="E15" s="229"/>
      <c r="F15" s="229"/>
    </row>
    <row r="16" spans="1:6" ht="3" hidden="1" customHeight="1" thickBot="1" x14ac:dyDescent="0.35">
      <c r="A16" s="107"/>
      <c r="B16" s="107"/>
      <c r="C16" s="107"/>
      <c r="D16" s="107"/>
      <c r="E16" s="107"/>
      <c r="F16" s="107"/>
    </row>
    <row r="17" spans="1:9" ht="13.2" x14ac:dyDescent="0.25">
      <c r="A17" s="240" t="s">
        <v>254</v>
      </c>
      <c r="B17" s="242" t="s">
        <v>255</v>
      </c>
      <c r="C17" s="242" t="s">
        <v>316</v>
      </c>
      <c r="D17" s="242" t="s">
        <v>256</v>
      </c>
      <c r="E17" s="242" t="s">
        <v>327</v>
      </c>
      <c r="F17" s="242" t="s">
        <v>328</v>
      </c>
    </row>
    <row r="18" spans="1:9" ht="52.5" customHeight="1" thickBot="1" x14ac:dyDescent="0.3">
      <c r="A18" s="241"/>
      <c r="B18" s="243"/>
      <c r="C18" s="243"/>
      <c r="D18" s="243"/>
      <c r="E18" s="243"/>
      <c r="F18" s="243"/>
    </row>
    <row r="19" spans="1:9" ht="16.2" thickBot="1" x14ac:dyDescent="0.3">
      <c r="A19" s="233" t="s">
        <v>282</v>
      </c>
      <c r="B19" s="234"/>
      <c r="C19" s="234"/>
      <c r="D19" s="234"/>
      <c r="E19" s="234"/>
      <c r="F19" s="235"/>
    </row>
    <row r="20" spans="1:9" ht="16.2" thickBot="1" x14ac:dyDescent="0.3">
      <c r="A20" s="61">
        <v>1</v>
      </c>
      <c r="B20" s="62" t="s">
        <v>9</v>
      </c>
      <c r="C20" s="63" t="s">
        <v>320</v>
      </c>
      <c r="D20" s="63">
        <v>1</v>
      </c>
      <c r="E20" s="64">
        <v>24240</v>
      </c>
      <c r="F20" s="64">
        <f>D20*E20</f>
        <v>24240</v>
      </c>
    </row>
    <row r="21" spans="1:9" ht="31.8" thickBot="1" x14ac:dyDescent="0.3">
      <c r="A21" s="61">
        <f>A20+1</f>
        <v>2</v>
      </c>
      <c r="B21" s="62" t="s">
        <v>295</v>
      </c>
      <c r="C21" s="63" t="s">
        <v>320</v>
      </c>
      <c r="D21" s="63">
        <v>4</v>
      </c>
      <c r="E21" s="64">
        <v>19705</v>
      </c>
      <c r="F21" s="64">
        <f t="shared" ref="F21:F24" si="0">D21*E21</f>
        <v>78820</v>
      </c>
    </row>
    <row r="22" spans="1:9" ht="16.2" thickBot="1" x14ac:dyDescent="0.3">
      <c r="A22" s="61">
        <f t="shared" ref="A22:A24" si="1">A21+1</f>
        <v>3</v>
      </c>
      <c r="B22" s="62" t="s">
        <v>286</v>
      </c>
      <c r="C22" s="126" t="s">
        <v>321</v>
      </c>
      <c r="D22" s="63">
        <v>1</v>
      </c>
      <c r="E22" s="64">
        <v>19705</v>
      </c>
      <c r="F22" s="64">
        <f t="shared" si="0"/>
        <v>19705</v>
      </c>
    </row>
    <row r="23" spans="1:9" ht="16.2" thickBot="1" x14ac:dyDescent="0.3">
      <c r="A23" s="61">
        <f t="shared" si="1"/>
        <v>4</v>
      </c>
      <c r="B23" s="62" t="s">
        <v>16</v>
      </c>
      <c r="C23" s="63" t="s">
        <v>320</v>
      </c>
      <c r="D23" s="63">
        <v>1</v>
      </c>
      <c r="E23" s="64">
        <v>19705</v>
      </c>
      <c r="F23" s="64">
        <f t="shared" si="0"/>
        <v>19705</v>
      </c>
    </row>
    <row r="24" spans="1:9" ht="16.2" thickBot="1" x14ac:dyDescent="0.3">
      <c r="A24" s="61">
        <f t="shared" si="1"/>
        <v>5</v>
      </c>
      <c r="B24" s="62" t="s">
        <v>289</v>
      </c>
      <c r="C24" s="126" t="s">
        <v>321</v>
      </c>
      <c r="D24" s="63">
        <v>17</v>
      </c>
      <c r="E24" s="64">
        <v>18141</v>
      </c>
      <c r="F24" s="64">
        <f t="shared" si="0"/>
        <v>308397</v>
      </c>
    </row>
    <row r="25" spans="1:9" ht="16.2" thickBot="1" x14ac:dyDescent="0.3">
      <c r="A25" s="236" t="s">
        <v>18</v>
      </c>
      <c r="B25" s="237"/>
      <c r="C25" s="101"/>
      <c r="D25" s="65">
        <f>SUM(D20:D24)</f>
        <v>24</v>
      </c>
      <c r="E25" s="66">
        <f>SUM(E20:E24)</f>
        <v>101496</v>
      </c>
      <c r="F25" s="66">
        <f>SUM(F20:F24)</f>
        <v>450867</v>
      </c>
      <c r="I25" s="184"/>
    </row>
    <row r="26" spans="1:9" ht="16.2" thickBot="1" x14ac:dyDescent="0.3">
      <c r="A26" s="233" t="s">
        <v>283</v>
      </c>
      <c r="B26" s="234"/>
      <c r="C26" s="234"/>
      <c r="D26" s="234"/>
      <c r="E26" s="234"/>
      <c r="F26" s="235"/>
    </row>
    <row r="27" spans="1:9" ht="16.8" thickBot="1" x14ac:dyDescent="0.3">
      <c r="A27" s="230" t="s">
        <v>21</v>
      </c>
      <c r="B27" s="231"/>
      <c r="C27" s="231"/>
      <c r="D27" s="231"/>
      <c r="E27" s="231"/>
      <c r="F27" s="232"/>
    </row>
    <row r="28" spans="1:9" ht="16.2" thickBot="1" x14ac:dyDescent="0.3">
      <c r="A28" s="61">
        <f>A24+1</f>
        <v>6</v>
      </c>
      <c r="B28" s="67" t="s">
        <v>21</v>
      </c>
      <c r="C28" s="63" t="s">
        <v>322</v>
      </c>
      <c r="D28" s="63">
        <v>4</v>
      </c>
      <c r="E28" s="64">
        <v>8836</v>
      </c>
      <c r="F28" s="64">
        <f>D28*E28</f>
        <v>35344</v>
      </c>
    </row>
    <row r="29" spans="1:9" ht="16.2" thickBot="1" x14ac:dyDescent="0.3">
      <c r="A29" s="238" t="s">
        <v>18</v>
      </c>
      <c r="B29" s="239"/>
      <c r="C29" s="127"/>
      <c r="D29" s="65">
        <v>4</v>
      </c>
      <c r="E29" s="66">
        <f>SUM(E28)</f>
        <v>8836</v>
      </c>
      <c r="F29" s="135">
        <f>D29*E29</f>
        <v>35344</v>
      </c>
      <c r="I29" s="184"/>
    </row>
    <row r="30" spans="1:9" ht="16.8" thickBot="1" x14ac:dyDescent="0.3">
      <c r="A30" s="230" t="s">
        <v>287</v>
      </c>
      <c r="B30" s="231"/>
      <c r="C30" s="231"/>
      <c r="D30" s="231"/>
      <c r="E30" s="231"/>
      <c r="F30" s="232"/>
    </row>
    <row r="31" spans="1:9" ht="16.2" thickBot="1" x14ac:dyDescent="0.35">
      <c r="A31" s="61">
        <f>A28+1</f>
        <v>7</v>
      </c>
      <c r="B31" s="59" t="s">
        <v>85</v>
      </c>
      <c r="C31" s="126" t="s">
        <v>321</v>
      </c>
      <c r="D31" s="69">
        <v>1</v>
      </c>
      <c r="E31" s="70">
        <v>11104</v>
      </c>
      <c r="F31" s="70">
        <f>D31*E31</f>
        <v>11104</v>
      </c>
    </row>
    <row r="32" spans="1:9" ht="16.2" thickBot="1" x14ac:dyDescent="0.35">
      <c r="A32" s="61">
        <f>A31+1</f>
        <v>8</v>
      </c>
      <c r="B32" s="59" t="s">
        <v>272</v>
      </c>
      <c r="C32" s="126" t="s">
        <v>321</v>
      </c>
      <c r="D32" s="69">
        <v>1</v>
      </c>
      <c r="E32" s="70">
        <v>10548</v>
      </c>
      <c r="F32" s="70">
        <f t="shared" ref="F32" si="2">D32*E32</f>
        <v>10548</v>
      </c>
    </row>
    <row r="33" spans="1:9" ht="16.2" thickBot="1" x14ac:dyDescent="0.35">
      <c r="A33" s="61">
        <f>A32+1</f>
        <v>9</v>
      </c>
      <c r="B33" s="59" t="s">
        <v>49</v>
      </c>
      <c r="C33" s="126" t="s">
        <v>322</v>
      </c>
      <c r="D33" s="69">
        <v>2</v>
      </c>
      <c r="E33" s="70">
        <v>8601</v>
      </c>
      <c r="F33" s="70">
        <f>D33*E33</f>
        <v>17202</v>
      </c>
    </row>
    <row r="34" spans="1:9" ht="16.2" thickBot="1" x14ac:dyDescent="0.35">
      <c r="A34" s="245" t="s">
        <v>18</v>
      </c>
      <c r="B34" s="246"/>
      <c r="C34" s="102"/>
      <c r="D34" s="71">
        <f>SUM(D31:D33)</f>
        <v>4</v>
      </c>
      <c r="E34" s="72">
        <f>SUM(E31:E33)</f>
        <v>30253</v>
      </c>
      <c r="F34" s="72">
        <f>SUM(F31:F33)</f>
        <v>38854</v>
      </c>
      <c r="I34" s="184"/>
    </row>
    <row r="35" spans="1:9" ht="16.8" thickBot="1" x14ac:dyDescent="0.3">
      <c r="A35" s="230" t="s">
        <v>129</v>
      </c>
      <c r="B35" s="231"/>
      <c r="C35" s="231"/>
      <c r="D35" s="231"/>
      <c r="E35" s="231"/>
      <c r="F35" s="232"/>
    </row>
    <row r="36" spans="1:9" ht="16.2" thickBot="1" x14ac:dyDescent="0.35">
      <c r="A36" s="141">
        <v>10</v>
      </c>
      <c r="B36" s="59" t="s">
        <v>85</v>
      </c>
      <c r="C36" s="126" t="s">
        <v>321</v>
      </c>
      <c r="D36" s="69">
        <v>1</v>
      </c>
      <c r="E36" s="70">
        <v>11104</v>
      </c>
      <c r="F36" s="70">
        <f>D36*E36</f>
        <v>11104</v>
      </c>
    </row>
    <row r="37" spans="1:9" ht="16.2" thickBot="1" x14ac:dyDescent="0.35">
      <c r="A37" s="68">
        <v>11</v>
      </c>
      <c r="B37" s="59" t="s">
        <v>49</v>
      </c>
      <c r="C37" s="126" t="s">
        <v>322</v>
      </c>
      <c r="D37" s="69">
        <v>2</v>
      </c>
      <c r="E37" s="70">
        <v>8601</v>
      </c>
      <c r="F37" s="70">
        <f t="shared" ref="F37:F38" si="3">D37*E37</f>
        <v>17202</v>
      </c>
    </row>
    <row r="38" spans="1:9" ht="16.2" thickBot="1" x14ac:dyDescent="0.35">
      <c r="A38" s="68">
        <v>12</v>
      </c>
      <c r="B38" s="59" t="s">
        <v>124</v>
      </c>
      <c r="C38" s="126">
        <v>4115</v>
      </c>
      <c r="D38" s="69">
        <v>1</v>
      </c>
      <c r="E38" s="70">
        <v>6359</v>
      </c>
      <c r="F38" s="70">
        <f t="shared" si="3"/>
        <v>6359</v>
      </c>
    </row>
    <row r="39" spans="1:9" ht="16.2" thickBot="1" x14ac:dyDescent="0.35">
      <c r="A39" s="68">
        <v>13</v>
      </c>
      <c r="B39" s="59" t="s">
        <v>296</v>
      </c>
      <c r="C39" s="126">
        <v>4144</v>
      </c>
      <c r="D39" s="69">
        <v>17</v>
      </c>
      <c r="E39" s="70">
        <v>6177</v>
      </c>
      <c r="F39" s="70">
        <f>D39*E39</f>
        <v>105009</v>
      </c>
    </row>
    <row r="40" spans="1:9" ht="16.2" thickBot="1" x14ac:dyDescent="0.35">
      <c r="A40" s="245" t="s">
        <v>18</v>
      </c>
      <c r="B40" s="246"/>
      <c r="C40" s="102"/>
      <c r="D40" s="71">
        <f>SUM(D36:D39)</f>
        <v>21</v>
      </c>
      <c r="E40" s="72">
        <f>SUM(E36:E39)</f>
        <v>32241</v>
      </c>
      <c r="F40" s="72">
        <f>SUM(F36:F39)</f>
        <v>139674</v>
      </c>
      <c r="I40" s="184"/>
    </row>
    <row r="41" spans="1:9" ht="16.8" thickBot="1" x14ac:dyDescent="0.3">
      <c r="A41" s="230" t="s">
        <v>130</v>
      </c>
      <c r="B41" s="231"/>
      <c r="C41" s="231"/>
      <c r="D41" s="231"/>
      <c r="E41" s="231"/>
      <c r="F41" s="232"/>
    </row>
    <row r="42" spans="1:9" ht="16.2" thickBot="1" x14ac:dyDescent="0.35">
      <c r="A42" s="68">
        <v>14</v>
      </c>
      <c r="B42" s="59" t="s">
        <v>85</v>
      </c>
      <c r="C42" s="126" t="s">
        <v>321</v>
      </c>
      <c r="D42" s="69">
        <v>1</v>
      </c>
      <c r="E42" s="70">
        <v>11104</v>
      </c>
      <c r="F42" s="70">
        <f>D42*E42</f>
        <v>11104</v>
      </c>
    </row>
    <row r="43" spans="1:9" ht="16.2" thickBot="1" x14ac:dyDescent="0.35">
      <c r="A43" s="68">
        <v>15</v>
      </c>
      <c r="B43" s="59" t="s">
        <v>49</v>
      </c>
      <c r="C43" s="126" t="s">
        <v>322</v>
      </c>
      <c r="D43" s="69">
        <v>2</v>
      </c>
      <c r="E43" s="70">
        <v>8601</v>
      </c>
      <c r="F43" s="70">
        <f>D43*E43</f>
        <v>17202</v>
      </c>
    </row>
    <row r="44" spans="1:9" ht="16.2" thickBot="1" x14ac:dyDescent="0.35">
      <c r="A44" s="245" t="s">
        <v>18</v>
      </c>
      <c r="B44" s="246"/>
      <c r="C44" s="102"/>
      <c r="D44" s="73">
        <f>SUM(D42:D43)</f>
        <v>3</v>
      </c>
      <c r="E44" s="72">
        <f>SUM(E42:E43)</f>
        <v>19705</v>
      </c>
      <c r="F44" s="72">
        <f>SUM(F42:F43)</f>
        <v>28306</v>
      </c>
      <c r="I44" s="184"/>
    </row>
    <row r="45" spans="1:9" ht="16.8" thickBot="1" x14ac:dyDescent="0.3">
      <c r="A45" s="230" t="s">
        <v>131</v>
      </c>
      <c r="B45" s="231"/>
      <c r="C45" s="231"/>
      <c r="D45" s="231"/>
      <c r="E45" s="231"/>
      <c r="F45" s="232"/>
    </row>
    <row r="46" spans="1:9" ht="16.2" thickBot="1" x14ac:dyDescent="0.35">
      <c r="A46" s="68">
        <v>16</v>
      </c>
      <c r="B46" s="59" t="s">
        <v>271</v>
      </c>
      <c r="C46" s="126" t="s">
        <v>321</v>
      </c>
      <c r="D46" s="69">
        <v>1</v>
      </c>
      <c r="E46" s="70">
        <v>11104</v>
      </c>
      <c r="F46" s="70">
        <f>E46*D46</f>
        <v>11104</v>
      </c>
    </row>
    <row r="47" spans="1:9" ht="16.2" thickBot="1" x14ac:dyDescent="0.35">
      <c r="A47" s="68">
        <v>17</v>
      </c>
      <c r="B47" s="59" t="s">
        <v>309</v>
      </c>
      <c r="C47" s="126" t="s">
        <v>321</v>
      </c>
      <c r="D47" s="69">
        <v>1</v>
      </c>
      <c r="E47" s="70">
        <v>10548</v>
      </c>
      <c r="F47" s="70">
        <f t="shared" ref="F47:F49" si="4">E47*D47</f>
        <v>10548</v>
      </c>
    </row>
    <row r="48" spans="1:9" ht="16.2" thickBot="1" x14ac:dyDescent="0.35">
      <c r="A48" s="68">
        <v>18</v>
      </c>
      <c r="B48" s="59" t="s">
        <v>49</v>
      </c>
      <c r="C48" s="126" t="s">
        <v>322</v>
      </c>
      <c r="D48" s="69">
        <v>5</v>
      </c>
      <c r="E48" s="70">
        <v>8601</v>
      </c>
      <c r="F48" s="70">
        <f>E48*D48</f>
        <v>43005</v>
      </c>
    </row>
    <row r="49" spans="1:9" ht="16.2" thickBot="1" x14ac:dyDescent="0.35">
      <c r="A49" s="68">
        <f>A48+1</f>
        <v>19</v>
      </c>
      <c r="B49" s="59" t="s">
        <v>265</v>
      </c>
      <c r="C49" s="126" t="s">
        <v>322</v>
      </c>
      <c r="D49" s="69">
        <v>1</v>
      </c>
      <c r="E49" s="70">
        <v>7663</v>
      </c>
      <c r="F49" s="70">
        <f t="shared" si="4"/>
        <v>7663</v>
      </c>
    </row>
    <row r="50" spans="1:9" ht="16.2" thickBot="1" x14ac:dyDescent="0.35">
      <c r="A50" s="238" t="s">
        <v>18</v>
      </c>
      <c r="B50" s="239"/>
      <c r="C50" s="98"/>
      <c r="D50" s="73">
        <f>SUM(D46:D49)</f>
        <v>8</v>
      </c>
      <c r="E50" s="72">
        <f>SUM(E46:E49)</f>
        <v>37916</v>
      </c>
      <c r="F50" s="72">
        <f>SUM(F46:F49)</f>
        <v>72320</v>
      </c>
      <c r="I50" s="184"/>
    </row>
    <row r="51" spans="1:9" ht="16.8" thickBot="1" x14ac:dyDescent="0.3">
      <c r="A51" s="230" t="s">
        <v>300</v>
      </c>
      <c r="B51" s="231"/>
      <c r="C51" s="231"/>
      <c r="D51" s="231"/>
      <c r="E51" s="231"/>
      <c r="F51" s="232"/>
    </row>
    <row r="52" spans="1:9" ht="16.2" thickBot="1" x14ac:dyDescent="0.35">
      <c r="A52" s="68">
        <f>A49+1</f>
        <v>20</v>
      </c>
      <c r="B52" s="78" t="s">
        <v>85</v>
      </c>
      <c r="C52" s="126" t="s">
        <v>321</v>
      </c>
      <c r="D52" s="83">
        <v>1</v>
      </c>
      <c r="E52" s="124">
        <v>11104</v>
      </c>
      <c r="F52" s="70">
        <f t="shared" ref="F52:F55" si="5">E52*D52</f>
        <v>11104</v>
      </c>
    </row>
    <row r="53" spans="1:9" ht="16.2" thickBot="1" x14ac:dyDescent="0.35">
      <c r="A53" s="133">
        <f>A52+1</f>
        <v>21</v>
      </c>
      <c r="B53" s="140" t="s">
        <v>49</v>
      </c>
      <c r="C53" s="126" t="s">
        <v>322</v>
      </c>
      <c r="D53" s="83">
        <v>4</v>
      </c>
      <c r="E53" s="124">
        <v>8601</v>
      </c>
      <c r="F53" s="70">
        <f t="shared" si="5"/>
        <v>34404</v>
      </c>
    </row>
    <row r="54" spans="1:9" ht="16.8" thickBot="1" x14ac:dyDescent="0.3">
      <c r="A54" s="248" t="s">
        <v>350</v>
      </c>
      <c r="B54" s="249"/>
      <c r="C54" s="249"/>
      <c r="D54" s="249"/>
      <c r="E54" s="249"/>
      <c r="F54" s="250"/>
    </row>
    <row r="55" spans="1:9" ht="16.2" thickBot="1" x14ac:dyDescent="0.35">
      <c r="A55" s="68">
        <v>22</v>
      </c>
      <c r="B55" s="78" t="s">
        <v>351</v>
      </c>
      <c r="C55" s="126" t="s">
        <v>326</v>
      </c>
      <c r="D55" s="83">
        <v>1</v>
      </c>
      <c r="E55" s="124">
        <v>6540</v>
      </c>
      <c r="F55" s="70">
        <f t="shared" si="5"/>
        <v>6540</v>
      </c>
    </row>
    <row r="56" spans="1:9" x14ac:dyDescent="0.3">
      <c r="A56" s="199">
        <v>23</v>
      </c>
      <c r="B56" s="132" t="s">
        <v>349</v>
      </c>
      <c r="C56" s="200">
        <v>3439</v>
      </c>
      <c r="D56" s="201">
        <v>21</v>
      </c>
      <c r="E56" s="202">
        <v>6177</v>
      </c>
      <c r="F56" s="137">
        <f>E56*D56</f>
        <v>129717</v>
      </c>
    </row>
    <row r="57" spans="1:9" x14ac:dyDescent="0.3">
      <c r="A57" s="247" t="s">
        <v>18</v>
      </c>
      <c r="B57" s="247"/>
      <c r="C57" s="173"/>
      <c r="D57" s="174">
        <f>D52+D53+D55+D56</f>
        <v>27</v>
      </c>
      <c r="E57" s="175">
        <f>E52+E53+E55+E56</f>
        <v>32422</v>
      </c>
      <c r="F57" s="175">
        <f>F52+F53+F55+F56</f>
        <v>181765</v>
      </c>
      <c r="I57" s="184"/>
    </row>
    <row r="58" spans="1:9" ht="16.8" thickBot="1" x14ac:dyDescent="0.3">
      <c r="A58" s="293" t="s">
        <v>332</v>
      </c>
      <c r="B58" s="294"/>
      <c r="C58" s="294"/>
      <c r="D58" s="294"/>
      <c r="E58" s="294"/>
      <c r="F58" s="295"/>
    </row>
    <row r="59" spans="1:9" ht="16.2" thickBot="1" x14ac:dyDescent="0.35">
      <c r="A59" s="158">
        <v>24</v>
      </c>
      <c r="B59" s="153" t="s">
        <v>298</v>
      </c>
      <c r="C59" s="154">
        <v>1229.3</v>
      </c>
      <c r="D59" s="156">
        <v>1</v>
      </c>
      <c r="E59" s="152">
        <v>9540</v>
      </c>
      <c r="F59" s="152">
        <v>9540</v>
      </c>
    </row>
    <row r="60" spans="1:9" ht="16.2" thickBot="1" x14ac:dyDescent="0.35">
      <c r="A60" s="158">
        <v>25</v>
      </c>
      <c r="B60" s="155" t="s">
        <v>49</v>
      </c>
      <c r="C60" s="68">
        <v>2419.3000000000002</v>
      </c>
      <c r="D60" s="157">
        <v>1</v>
      </c>
      <c r="E60" s="124">
        <v>8601</v>
      </c>
      <c r="F60" s="124">
        <v>8601</v>
      </c>
    </row>
    <row r="61" spans="1:9" ht="16.2" thickBot="1" x14ac:dyDescent="0.35">
      <c r="A61" s="238" t="s">
        <v>18</v>
      </c>
      <c r="B61" s="239"/>
      <c r="C61" s="169"/>
      <c r="D61" s="172">
        <f>SUM(D59:D60)</f>
        <v>2</v>
      </c>
      <c r="E61" s="170">
        <f>SUM(E59:E60)</f>
        <v>18141</v>
      </c>
      <c r="F61" s="171">
        <f>SUM(F59:F60)</f>
        <v>18141</v>
      </c>
      <c r="I61" s="184"/>
    </row>
    <row r="62" spans="1:9" ht="16.8" thickBot="1" x14ac:dyDescent="0.3">
      <c r="A62" s="256" t="s">
        <v>106</v>
      </c>
      <c r="B62" s="257"/>
      <c r="C62" s="257"/>
      <c r="D62" s="257"/>
      <c r="E62" s="257"/>
      <c r="F62" s="258"/>
    </row>
    <row r="63" spans="1:9" ht="16.2" thickBot="1" x14ac:dyDescent="0.35">
      <c r="A63" s="68">
        <v>26</v>
      </c>
      <c r="B63" s="59" t="s">
        <v>301</v>
      </c>
      <c r="C63" s="126" t="s">
        <v>326</v>
      </c>
      <c r="D63" s="69">
        <v>1</v>
      </c>
      <c r="E63" s="70">
        <v>6540</v>
      </c>
      <c r="F63" s="70">
        <f t="shared" ref="F63:F68" si="6">E63*D63</f>
        <v>6540</v>
      </c>
    </row>
    <row r="64" spans="1:9" ht="16.2" thickBot="1" x14ac:dyDescent="0.35">
      <c r="A64" s="68">
        <v>27</v>
      </c>
      <c r="B64" s="116" t="s">
        <v>242</v>
      </c>
      <c r="C64" s="128">
        <v>9152</v>
      </c>
      <c r="D64" s="117">
        <v>4</v>
      </c>
      <c r="E64" s="118">
        <v>4247</v>
      </c>
      <c r="F64" s="70">
        <f t="shared" si="6"/>
        <v>16988</v>
      </c>
    </row>
    <row r="65" spans="1:9" ht="16.2" thickBot="1" x14ac:dyDescent="0.35">
      <c r="A65" s="68">
        <v>28</v>
      </c>
      <c r="B65" s="116" t="s">
        <v>244</v>
      </c>
      <c r="C65" s="128">
        <v>9132</v>
      </c>
      <c r="D65" s="117">
        <v>12</v>
      </c>
      <c r="E65" s="118">
        <v>4247</v>
      </c>
      <c r="F65" s="70">
        <f t="shared" si="6"/>
        <v>50964</v>
      </c>
    </row>
    <row r="66" spans="1:9" ht="16.2" thickBot="1" x14ac:dyDescent="0.35">
      <c r="A66" s="68">
        <v>29</v>
      </c>
      <c r="B66" s="116" t="s">
        <v>243</v>
      </c>
      <c r="C66" s="128">
        <v>9162</v>
      </c>
      <c r="D66" s="117">
        <v>1</v>
      </c>
      <c r="E66" s="118">
        <v>4247</v>
      </c>
      <c r="F66" s="70">
        <f t="shared" si="6"/>
        <v>4247</v>
      </c>
    </row>
    <row r="67" spans="1:9" ht="16.2" thickBot="1" x14ac:dyDescent="0.35">
      <c r="A67" s="68">
        <v>30</v>
      </c>
      <c r="B67" s="116" t="s">
        <v>257</v>
      </c>
      <c r="C67" s="128">
        <v>8322</v>
      </c>
      <c r="D67" s="117">
        <v>1</v>
      </c>
      <c r="E67" s="118">
        <v>4276</v>
      </c>
      <c r="F67" s="70">
        <f t="shared" si="6"/>
        <v>4276</v>
      </c>
    </row>
    <row r="68" spans="1:9" ht="16.2" hidden="1" thickBot="1" x14ac:dyDescent="0.35">
      <c r="A68" s="190">
        <v>0</v>
      </c>
      <c r="B68" s="191" t="s">
        <v>257</v>
      </c>
      <c r="C68" s="192">
        <v>8322</v>
      </c>
      <c r="D68" s="193">
        <v>0</v>
      </c>
      <c r="E68" s="194">
        <v>0</v>
      </c>
      <c r="F68" s="189">
        <f t="shared" si="6"/>
        <v>0</v>
      </c>
    </row>
    <row r="69" spans="1:9" ht="16.2" thickBot="1" x14ac:dyDescent="0.35">
      <c r="A69" s="238" t="s">
        <v>18</v>
      </c>
      <c r="B69" s="239"/>
      <c r="C69" s="98"/>
      <c r="D69" s="73">
        <f>SUM(D63:D68)</f>
        <v>19</v>
      </c>
      <c r="E69" s="92">
        <f>SUM(E63:E68)</f>
        <v>23557</v>
      </c>
      <c r="F69" s="92">
        <f>SUM(F63:F68)</f>
        <v>83015</v>
      </c>
      <c r="I69" s="184"/>
    </row>
    <row r="70" spans="1:9" ht="16.8" thickBot="1" x14ac:dyDescent="0.3">
      <c r="A70" s="230" t="s">
        <v>297</v>
      </c>
      <c r="B70" s="231"/>
      <c r="C70" s="231"/>
      <c r="D70" s="231"/>
      <c r="E70" s="231"/>
      <c r="F70" s="232"/>
    </row>
    <row r="71" spans="1:9" ht="16.2" thickBot="1" x14ac:dyDescent="0.35">
      <c r="A71" s="144">
        <v>31</v>
      </c>
      <c r="B71" s="81" t="s">
        <v>85</v>
      </c>
      <c r="C71" s="126">
        <v>1229.3</v>
      </c>
      <c r="D71" s="83">
        <v>1</v>
      </c>
      <c r="E71" s="124">
        <v>11104</v>
      </c>
      <c r="F71" s="70">
        <f t="shared" ref="F71:F73" si="7">E71*D71</f>
        <v>11104</v>
      </c>
    </row>
    <row r="72" spans="1:9" ht="16.2" thickBot="1" x14ac:dyDescent="0.35">
      <c r="A72" s="144">
        <v>32</v>
      </c>
      <c r="B72" s="134" t="s">
        <v>49</v>
      </c>
      <c r="C72" s="126">
        <v>2419.3000000000002</v>
      </c>
      <c r="D72" s="83">
        <v>1</v>
      </c>
      <c r="E72" s="151">
        <v>8601</v>
      </c>
      <c r="F72" s="70">
        <f t="shared" si="7"/>
        <v>8601</v>
      </c>
    </row>
    <row r="73" spans="1:9" ht="16.2" thickBot="1" x14ac:dyDescent="0.35">
      <c r="A73" s="144">
        <v>33</v>
      </c>
      <c r="B73" s="150" t="s">
        <v>329</v>
      </c>
      <c r="C73" s="128">
        <v>4141</v>
      </c>
      <c r="D73" s="117">
        <v>1</v>
      </c>
      <c r="E73" s="152">
        <v>5995</v>
      </c>
      <c r="F73" s="70">
        <f t="shared" si="7"/>
        <v>5995</v>
      </c>
    </row>
    <row r="74" spans="1:9" ht="16.2" thickBot="1" x14ac:dyDescent="0.35">
      <c r="A74" s="238" t="s">
        <v>18</v>
      </c>
      <c r="B74" s="239"/>
      <c r="C74" s="98"/>
      <c r="D74" s="73">
        <f>SUM(D71:D73)</f>
        <v>3</v>
      </c>
      <c r="E74" s="92">
        <f>SUM(E71:E73)</f>
        <v>25700</v>
      </c>
      <c r="F74" s="92">
        <f>SUM(F71:F73)</f>
        <v>25700</v>
      </c>
      <c r="I74" s="184"/>
    </row>
    <row r="75" spans="1:9" ht="16.2" thickBot="1" x14ac:dyDescent="0.3">
      <c r="A75" s="233" t="s">
        <v>284</v>
      </c>
      <c r="B75" s="234"/>
      <c r="C75" s="234"/>
      <c r="D75" s="234"/>
      <c r="E75" s="234"/>
      <c r="F75" s="235"/>
    </row>
    <row r="76" spans="1:9" ht="16.8" thickBot="1" x14ac:dyDescent="0.3">
      <c r="A76" s="230" t="s">
        <v>279</v>
      </c>
      <c r="B76" s="231"/>
      <c r="C76" s="231"/>
      <c r="D76" s="231"/>
      <c r="E76" s="231"/>
      <c r="F76" s="232"/>
    </row>
    <row r="77" spans="1:9" ht="16.2" thickBot="1" x14ac:dyDescent="0.35">
      <c r="A77" s="75">
        <v>34</v>
      </c>
      <c r="B77" s="59" t="s">
        <v>53</v>
      </c>
      <c r="C77" s="126" t="s">
        <v>321</v>
      </c>
      <c r="D77" s="69">
        <v>1</v>
      </c>
      <c r="E77" s="70">
        <v>12042</v>
      </c>
      <c r="F77" s="70">
        <f>E77*D77</f>
        <v>12042</v>
      </c>
    </row>
    <row r="78" spans="1:9" ht="16.2" thickBot="1" x14ac:dyDescent="0.35">
      <c r="A78" s="75">
        <v>35</v>
      </c>
      <c r="B78" s="59" t="s">
        <v>281</v>
      </c>
      <c r="C78" s="126" t="s">
        <v>321</v>
      </c>
      <c r="D78" s="69">
        <v>1</v>
      </c>
      <c r="E78" s="70">
        <v>11439</v>
      </c>
      <c r="F78" s="70">
        <f t="shared" ref="F78:F84" si="8">E78*D78</f>
        <v>11439</v>
      </c>
    </row>
    <row r="79" spans="1:9" ht="16.2" thickBot="1" x14ac:dyDescent="0.3">
      <c r="A79" s="285" t="s">
        <v>310</v>
      </c>
      <c r="B79" s="286"/>
      <c r="C79" s="286"/>
      <c r="D79" s="286"/>
      <c r="E79" s="286"/>
      <c r="F79" s="287"/>
    </row>
    <row r="80" spans="1:9" ht="16.2" thickBot="1" x14ac:dyDescent="0.35">
      <c r="A80" s="76">
        <v>36</v>
      </c>
      <c r="B80" s="59" t="s">
        <v>85</v>
      </c>
      <c r="C80" s="126" t="s">
        <v>321</v>
      </c>
      <c r="D80" s="69">
        <v>1</v>
      </c>
      <c r="E80" s="70">
        <v>11104</v>
      </c>
      <c r="F80" s="70">
        <f t="shared" si="8"/>
        <v>11104</v>
      </c>
    </row>
    <row r="81" spans="1:9" ht="16.2" thickBot="1" x14ac:dyDescent="0.35">
      <c r="A81" s="76">
        <v>37</v>
      </c>
      <c r="B81" s="77" t="s">
        <v>49</v>
      </c>
      <c r="C81" s="126" t="s">
        <v>322</v>
      </c>
      <c r="D81" s="69">
        <v>2</v>
      </c>
      <c r="E81" s="70">
        <v>8601</v>
      </c>
      <c r="F81" s="70">
        <f>E81*D81</f>
        <v>17202</v>
      </c>
    </row>
    <row r="82" spans="1:9" ht="16.2" thickBot="1" x14ac:dyDescent="0.3">
      <c r="A82" s="285" t="s">
        <v>280</v>
      </c>
      <c r="B82" s="286"/>
      <c r="C82" s="286"/>
      <c r="D82" s="286"/>
      <c r="E82" s="286"/>
      <c r="F82" s="287"/>
    </row>
    <row r="83" spans="1:9" ht="16.2" thickBot="1" x14ac:dyDescent="0.35">
      <c r="A83" s="76">
        <v>38</v>
      </c>
      <c r="B83" s="78" t="s">
        <v>85</v>
      </c>
      <c r="C83" s="126" t="s">
        <v>321</v>
      </c>
      <c r="D83" s="69">
        <v>1</v>
      </c>
      <c r="E83" s="70">
        <v>11104</v>
      </c>
      <c r="F83" s="70">
        <f t="shared" si="8"/>
        <v>11104</v>
      </c>
    </row>
    <row r="84" spans="1:9" ht="16.2" thickBot="1" x14ac:dyDescent="0.35">
      <c r="A84" s="76">
        <v>39</v>
      </c>
      <c r="B84" s="77" t="s">
        <v>49</v>
      </c>
      <c r="C84" s="126" t="s">
        <v>322</v>
      </c>
      <c r="D84" s="69">
        <v>2</v>
      </c>
      <c r="E84" s="70">
        <v>8601</v>
      </c>
      <c r="F84" s="70">
        <f t="shared" si="8"/>
        <v>17202</v>
      </c>
    </row>
    <row r="85" spans="1:9" ht="16.2" thickBot="1" x14ac:dyDescent="0.35">
      <c r="A85" s="288" t="s">
        <v>18</v>
      </c>
      <c r="B85" s="289"/>
      <c r="C85" s="103"/>
      <c r="D85" s="136">
        <f>D77+D78+D80+D81+D83+D84</f>
        <v>8</v>
      </c>
      <c r="E85" s="72">
        <f>E77+E78+E80+E81+E83+E84</f>
        <v>62891</v>
      </c>
      <c r="F85" s="72">
        <f>F77+F78+F80+F81+F83+F84</f>
        <v>80093</v>
      </c>
      <c r="I85" s="184"/>
    </row>
    <row r="86" spans="1:9" ht="16.8" thickBot="1" x14ac:dyDescent="0.3">
      <c r="A86" s="230" t="s">
        <v>143</v>
      </c>
      <c r="B86" s="231"/>
      <c r="C86" s="231"/>
      <c r="D86" s="231"/>
      <c r="E86" s="231"/>
      <c r="F86" s="232"/>
    </row>
    <row r="87" spans="1:9" ht="16.2" thickBot="1" x14ac:dyDescent="0.35">
      <c r="A87" s="78">
        <v>40</v>
      </c>
      <c r="B87" s="74" t="s">
        <v>53</v>
      </c>
      <c r="C87" s="126" t="s">
        <v>321</v>
      </c>
      <c r="D87" s="69">
        <v>1</v>
      </c>
      <c r="E87" s="70">
        <v>12042</v>
      </c>
      <c r="F87" s="70">
        <f t="shared" ref="F87:F93" si="9">E87*D87</f>
        <v>12042</v>
      </c>
    </row>
    <row r="88" spans="1:9" ht="16.2" thickBot="1" x14ac:dyDescent="0.35">
      <c r="A88" s="78">
        <v>41</v>
      </c>
      <c r="B88" s="74" t="s">
        <v>263</v>
      </c>
      <c r="C88" s="126" t="s">
        <v>321</v>
      </c>
      <c r="D88" s="69">
        <v>1</v>
      </c>
      <c r="E88" s="70">
        <v>11439</v>
      </c>
      <c r="F88" s="70">
        <f t="shared" si="9"/>
        <v>11439</v>
      </c>
    </row>
    <row r="89" spans="1:9" ht="16.2" thickBot="1" x14ac:dyDescent="0.35">
      <c r="A89" s="78">
        <v>42</v>
      </c>
      <c r="B89" s="59" t="s">
        <v>204</v>
      </c>
      <c r="C89" s="126" t="s">
        <v>322</v>
      </c>
      <c r="D89" s="69">
        <v>2</v>
      </c>
      <c r="E89" s="70">
        <v>8601</v>
      </c>
      <c r="F89" s="70">
        <f t="shared" si="9"/>
        <v>17202</v>
      </c>
    </row>
    <row r="90" spans="1:9" ht="16.2" thickBot="1" x14ac:dyDescent="0.3">
      <c r="A90" s="279" t="s">
        <v>264</v>
      </c>
      <c r="B90" s="280"/>
      <c r="C90" s="280"/>
      <c r="D90" s="280"/>
      <c r="E90" s="280"/>
      <c r="F90" s="281"/>
    </row>
    <row r="91" spans="1:9" ht="16.2" thickBot="1" x14ac:dyDescent="0.35">
      <c r="A91" s="78">
        <v>43</v>
      </c>
      <c r="B91" s="59" t="s">
        <v>85</v>
      </c>
      <c r="C91" s="126" t="s">
        <v>321</v>
      </c>
      <c r="D91" s="69">
        <v>1</v>
      </c>
      <c r="E91" s="70">
        <v>11104</v>
      </c>
      <c r="F91" s="70">
        <f t="shared" si="9"/>
        <v>11104</v>
      </c>
    </row>
    <row r="92" spans="1:9" ht="16.2" thickBot="1" x14ac:dyDescent="0.35">
      <c r="A92" s="78">
        <v>44</v>
      </c>
      <c r="B92" s="59" t="s">
        <v>49</v>
      </c>
      <c r="C92" s="126" t="s">
        <v>322</v>
      </c>
      <c r="D92" s="69">
        <v>1</v>
      </c>
      <c r="E92" s="70">
        <v>8601</v>
      </c>
      <c r="F92" s="70">
        <f t="shared" si="9"/>
        <v>8601</v>
      </c>
    </row>
    <row r="93" spans="1:9" ht="16.2" thickBot="1" x14ac:dyDescent="0.35">
      <c r="A93" s="78">
        <v>45</v>
      </c>
      <c r="B93" s="59" t="s">
        <v>26</v>
      </c>
      <c r="C93" s="126" t="s">
        <v>322</v>
      </c>
      <c r="D93" s="69">
        <v>1</v>
      </c>
      <c r="E93" s="70">
        <v>7272</v>
      </c>
      <c r="F93" s="70">
        <f t="shared" si="9"/>
        <v>7272</v>
      </c>
    </row>
    <row r="94" spans="1:9" ht="16.2" thickBot="1" x14ac:dyDescent="0.3">
      <c r="A94" s="279" t="s">
        <v>339</v>
      </c>
      <c r="B94" s="280"/>
      <c r="C94" s="280"/>
      <c r="D94" s="280"/>
      <c r="E94" s="280"/>
      <c r="F94" s="281"/>
    </row>
    <row r="95" spans="1:9" ht="16.2" thickBot="1" x14ac:dyDescent="0.35">
      <c r="A95" s="78">
        <v>46</v>
      </c>
      <c r="B95" s="59" t="s">
        <v>85</v>
      </c>
      <c r="C95" s="126" t="s">
        <v>321</v>
      </c>
      <c r="D95" s="69">
        <v>1</v>
      </c>
      <c r="E95" s="70">
        <v>11104</v>
      </c>
      <c r="F95" s="70">
        <f t="shared" ref="F95:F96" si="10">E95*D95</f>
        <v>11104</v>
      </c>
    </row>
    <row r="96" spans="1:9" ht="16.2" thickBot="1" x14ac:dyDescent="0.35">
      <c r="A96" s="78">
        <v>47</v>
      </c>
      <c r="B96" s="59" t="s">
        <v>190</v>
      </c>
      <c r="C96" s="126" t="s">
        <v>322</v>
      </c>
      <c r="D96" s="69">
        <v>1</v>
      </c>
      <c r="E96" s="70">
        <v>7663</v>
      </c>
      <c r="F96" s="70">
        <f t="shared" si="10"/>
        <v>7663</v>
      </c>
    </row>
    <row r="97" spans="1:9" ht="16.2" thickBot="1" x14ac:dyDescent="0.35">
      <c r="A97" s="238" t="s">
        <v>18</v>
      </c>
      <c r="B97" s="239"/>
      <c r="C97" s="98"/>
      <c r="D97" s="73">
        <f>D96+D95+D93+D95+D91+D89+D88+D87</f>
        <v>9</v>
      </c>
      <c r="E97" s="92">
        <f>E87+E88+E89+E91+E92+E93+E95+E96</f>
        <v>77826</v>
      </c>
      <c r="F97" s="92">
        <f>F87+F88+F89+F91+F92+F93+F95+F96</f>
        <v>86427</v>
      </c>
      <c r="I97" s="184"/>
    </row>
    <row r="98" spans="1:9" ht="16.8" thickBot="1" x14ac:dyDescent="0.3">
      <c r="A98" s="230" t="s">
        <v>144</v>
      </c>
      <c r="B98" s="231"/>
      <c r="C98" s="231"/>
      <c r="D98" s="231"/>
      <c r="E98" s="231"/>
      <c r="F98" s="232"/>
    </row>
    <row r="99" spans="1:9" ht="16.2" thickBot="1" x14ac:dyDescent="0.35">
      <c r="A99" s="142">
        <v>48</v>
      </c>
      <c r="B99" s="59" t="s">
        <v>53</v>
      </c>
      <c r="C99" s="126" t="s">
        <v>321</v>
      </c>
      <c r="D99" s="69">
        <v>1</v>
      </c>
      <c r="E99" s="70">
        <v>12042</v>
      </c>
      <c r="F99" s="70">
        <f t="shared" ref="F99:F100" si="11">E99*D99</f>
        <v>12042</v>
      </c>
    </row>
    <row r="100" spans="1:9" ht="16.2" thickBot="1" x14ac:dyDescent="0.35">
      <c r="A100" s="142">
        <v>49</v>
      </c>
      <c r="B100" s="79" t="s">
        <v>263</v>
      </c>
      <c r="C100" s="126" t="s">
        <v>321</v>
      </c>
      <c r="D100" s="93">
        <v>1</v>
      </c>
      <c r="E100" s="70">
        <v>11439</v>
      </c>
      <c r="F100" s="70">
        <f t="shared" si="11"/>
        <v>11439</v>
      </c>
    </row>
    <row r="101" spans="1:9" ht="16.2" thickBot="1" x14ac:dyDescent="0.3">
      <c r="A101" s="279" t="s">
        <v>308</v>
      </c>
      <c r="B101" s="280"/>
      <c r="C101" s="280"/>
      <c r="D101" s="280"/>
      <c r="E101" s="280"/>
      <c r="F101" s="281"/>
    </row>
    <row r="102" spans="1:9" ht="16.2" thickBot="1" x14ac:dyDescent="0.35">
      <c r="A102" s="142">
        <v>50</v>
      </c>
      <c r="B102" s="59" t="s">
        <v>85</v>
      </c>
      <c r="C102" s="126" t="s">
        <v>321</v>
      </c>
      <c r="D102" s="69">
        <v>1</v>
      </c>
      <c r="E102" s="70">
        <v>11104</v>
      </c>
      <c r="F102" s="70">
        <f t="shared" ref="F102:F104" si="12">E102*D102</f>
        <v>11104</v>
      </c>
    </row>
    <row r="103" spans="1:9" ht="16.2" thickBot="1" x14ac:dyDescent="0.35">
      <c r="A103" s="142">
        <v>51</v>
      </c>
      <c r="B103" s="59" t="s">
        <v>49</v>
      </c>
      <c r="C103" s="126" t="s">
        <v>322</v>
      </c>
      <c r="D103" s="69">
        <v>1</v>
      </c>
      <c r="E103" s="70">
        <v>8601</v>
      </c>
      <c r="F103" s="70">
        <f t="shared" si="12"/>
        <v>8601</v>
      </c>
    </row>
    <row r="104" spans="1:9" ht="16.2" thickBot="1" x14ac:dyDescent="0.35">
      <c r="A104" s="142">
        <v>52</v>
      </c>
      <c r="B104" s="59" t="s">
        <v>26</v>
      </c>
      <c r="C104" s="126" t="s">
        <v>322</v>
      </c>
      <c r="D104" s="69">
        <v>1</v>
      </c>
      <c r="E104" s="70">
        <v>7272</v>
      </c>
      <c r="F104" s="70">
        <f t="shared" si="12"/>
        <v>7272</v>
      </c>
    </row>
    <row r="105" spans="1:9" ht="16.2" thickBot="1" x14ac:dyDescent="0.3">
      <c r="A105" s="279" t="s">
        <v>290</v>
      </c>
      <c r="B105" s="280"/>
      <c r="C105" s="280"/>
      <c r="D105" s="280"/>
      <c r="E105" s="280"/>
      <c r="F105" s="281"/>
    </row>
    <row r="106" spans="1:9" ht="16.2" thickBot="1" x14ac:dyDescent="0.35">
      <c r="A106" s="142">
        <v>53</v>
      </c>
      <c r="B106" s="59" t="s">
        <v>288</v>
      </c>
      <c r="C106" s="126" t="s">
        <v>321</v>
      </c>
      <c r="D106" s="69">
        <v>1</v>
      </c>
      <c r="E106" s="70">
        <v>11104</v>
      </c>
      <c r="F106" s="70">
        <f t="shared" ref="F106:F107" si="13">E106*D106</f>
        <v>11104</v>
      </c>
    </row>
    <row r="107" spans="1:9" ht="16.2" thickBot="1" x14ac:dyDescent="0.35">
      <c r="A107" s="142">
        <v>54</v>
      </c>
      <c r="B107" s="59" t="s">
        <v>190</v>
      </c>
      <c r="C107" s="126" t="s">
        <v>322</v>
      </c>
      <c r="D107" s="69">
        <v>1</v>
      </c>
      <c r="E107" s="70">
        <v>7663</v>
      </c>
      <c r="F107" s="70">
        <f t="shared" si="13"/>
        <v>7663</v>
      </c>
    </row>
    <row r="108" spans="1:9" ht="16.2" thickBot="1" x14ac:dyDescent="0.35">
      <c r="A108" s="238" t="s">
        <v>18</v>
      </c>
      <c r="B108" s="239"/>
      <c r="C108" s="98"/>
      <c r="D108" s="73">
        <f>D107+D106+D104+D103+D102+D100+D99</f>
        <v>7</v>
      </c>
      <c r="E108" s="72">
        <f>E107+E106+E104+E103+E102+E100+E99</f>
        <v>69225</v>
      </c>
      <c r="F108" s="72">
        <f>F107+F106+F104+F103+F102+F100+F99</f>
        <v>69225</v>
      </c>
      <c r="I108" s="184"/>
    </row>
    <row r="109" spans="1:9" ht="16.8" thickBot="1" x14ac:dyDescent="0.3">
      <c r="A109" s="230" t="s">
        <v>241</v>
      </c>
      <c r="B109" s="231"/>
      <c r="C109" s="231"/>
      <c r="D109" s="231"/>
      <c r="E109" s="231"/>
      <c r="F109" s="232"/>
    </row>
    <row r="110" spans="1:9" ht="16.2" thickBot="1" x14ac:dyDescent="0.35">
      <c r="A110" s="142">
        <v>55</v>
      </c>
      <c r="B110" s="59" t="s">
        <v>53</v>
      </c>
      <c r="C110" s="126" t="s">
        <v>321</v>
      </c>
      <c r="D110" s="69">
        <v>1</v>
      </c>
      <c r="E110" s="70">
        <v>12042</v>
      </c>
      <c r="F110" s="70">
        <f t="shared" ref="F110:F112" si="14">E110*D110</f>
        <v>12042</v>
      </c>
    </row>
    <row r="111" spans="1:9" ht="16.2" thickBot="1" x14ac:dyDescent="0.35">
      <c r="A111" s="142">
        <v>56</v>
      </c>
      <c r="B111" s="59" t="s">
        <v>281</v>
      </c>
      <c r="C111" s="126" t="s">
        <v>321</v>
      </c>
      <c r="D111" s="69">
        <v>2</v>
      </c>
      <c r="E111" s="70">
        <v>11439</v>
      </c>
      <c r="F111" s="70">
        <f t="shared" si="14"/>
        <v>22878</v>
      </c>
    </row>
    <row r="112" spans="1:9" ht="16.2" thickBot="1" x14ac:dyDescent="0.35">
      <c r="A112" s="142">
        <v>57</v>
      </c>
      <c r="B112" s="59" t="s">
        <v>124</v>
      </c>
      <c r="C112" s="126">
        <v>4115</v>
      </c>
      <c r="D112" s="69">
        <v>1</v>
      </c>
      <c r="E112" s="70">
        <v>6359</v>
      </c>
      <c r="F112" s="70">
        <f t="shared" si="14"/>
        <v>6359</v>
      </c>
    </row>
    <row r="113" spans="1:9" ht="16.2" thickBot="1" x14ac:dyDescent="0.3">
      <c r="A113" s="279" t="s">
        <v>302</v>
      </c>
      <c r="B113" s="280"/>
      <c r="C113" s="280"/>
      <c r="D113" s="280"/>
      <c r="E113" s="280"/>
      <c r="F113" s="281"/>
    </row>
    <row r="114" spans="1:9" ht="16.2" thickBot="1" x14ac:dyDescent="0.35">
      <c r="A114" s="142">
        <v>58</v>
      </c>
      <c r="B114" s="59" t="s">
        <v>85</v>
      </c>
      <c r="C114" s="126" t="s">
        <v>321</v>
      </c>
      <c r="D114" s="69">
        <v>1</v>
      </c>
      <c r="E114" s="70">
        <v>11104</v>
      </c>
      <c r="F114" s="70">
        <f t="shared" ref="F114:F115" si="15">E114*D114</f>
        <v>11104</v>
      </c>
    </row>
    <row r="115" spans="1:9" ht="16.2" thickBot="1" x14ac:dyDescent="0.35">
      <c r="A115" s="142">
        <v>59</v>
      </c>
      <c r="B115" s="59" t="s">
        <v>49</v>
      </c>
      <c r="C115" s="126" t="s">
        <v>322</v>
      </c>
      <c r="D115" s="69">
        <v>3</v>
      </c>
      <c r="E115" s="70">
        <v>8601</v>
      </c>
      <c r="F115" s="70">
        <f t="shared" si="15"/>
        <v>25803</v>
      </c>
    </row>
    <row r="116" spans="1:9" ht="16.2" thickBot="1" x14ac:dyDescent="0.3">
      <c r="A116" s="279" t="s">
        <v>291</v>
      </c>
      <c r="B116" s="280"/>
      <c r="C116" s="280"/>
      <c r="D116" s="280"/>
      <c r="E116" s="280"/>
      <c r="F116" s="281"/>
    </row>
    <row r="117" spans="1:9" ht="16.2" thickBot="1" x14ac:dyDescent="0.35">
      <c r="A117" s="142">
        <v>60</v>
      </c>
      <c r="B117" s="59" t="s">
        <v>85</v>
      </c>
      <c r="C117" s="126" t="s">
        <v>321</v>
      </c>
      <c r="D117" s="69">
        <v>1</v>
      </c>
      <c r="E117" s="70">
        <v>11104</v>
      </c>
      <c r="F117" s="70">
        <f t="shared" ref="F117:F118" si="16">E117*D117</f>
        <v>11104</v>
      </c>
    </row>
    <row r="118" spans="1:9" ht="16.2" thickBot="1" x14ac:dyDescent="0.35">
      <c r="A118" s="142">
        <v>61</v>
      </c>
      <c r="B118" s="59" t="s">
        <v>49</v>
      </c>
      <c r="C118" s="126" t="s">
        <v>322</v>
      </c>
      <c r="D118" s="69">
        <v>1</v>
      </c>
      <c r="E118" s="70">
        <v>8601</v>
      </c>
      <c r="F118" s="70">
        <f t="shared" si="16"/>
        <v>8601</v>
      </c>
    </row>
    <row r="119" spans="1:9" ht="16.2" thickBot="1" x14ac:dyDescent="0.35">
      <c r="A119" s="238" t="s">
        <v>18</v>
      </c>
      <c r="B119" s="239"/>
      <c r="C119" s="98"/>
      <c r="D119" s="73">
        <f>D118+D117+D115+D114+D112+D111+D110</f>
        <v>10</v>
      </c>
      <c r="E119" s="72">
        <f>E118+E117+E115+E114+E112+E111+E110</f>
        <v>69250</v>
      </c>
      <c r="F119" s="72">
        <f>F118+F117+F115+F114+F112+F111+F110</f>
        <v>97891</v>
      </c>
      <c r="I119" s="184"/>
    </row>
    <row r="120" spans="1:9" ht="16.8" thickBot="1" x14ac:dyDescent="0.3">
      <c r="A120" s="230" t="s">
        <v>311</v>
      </c>
      <c r="B120" s="231"/>
      <c r="C120" s="231"/>
      <c r="D120" s="231"/>
      <c r="E120" s="231"/>
      <c r="F120" s="232"/>
    </row>
    <row r="121" spans="1:9" ht="16.2" thickBot="1" x14ac:dyDescent="0.35">
      <c r="A121" s="80">
        <v>62</v>
      </c>
      <c r="B121" s="78" t="s">
        <v>85</v>
      </c>
      <c r="C121" s="126" t="s">
        <v>321</v>
      </c>
      <c r="D121" s="69">
        <v>1</v>
      </c>
      <c r="E121" s="137">
        <v>11886</v>
      </c>
      <c r="F121" s="70">
        <f>D121*E121</f>
        <v>11886</v>
      </c>
    </row>
    <row r="122" spans="1:9" ht="16.2" thickBot="1" x14ac:dyDescent="0.35">
      <c r="A122" s="80">
        <v>63</v>
      </c>
      <c r="B122" s="81" t="s">
        <v>317</v>
      </c>
      <c r="C122" s="126" t="s">
        <v>321</v>
      </c>
      <c r="D122" s="177">
        <v>1</v>
      </c>
      <c r="E122" s="124">
        <v>11291</v>
      </c>
      <c r="F122" s="70">
        <f t="shared" ref="F122" si="17">E122*D122</f>
        <v>11291</v>
      </c>
    </row>
    <row r="123" spans="1:9" ht="16.2" thickBot="1" x14ac:dyDescent="0.35">
      <c r="A123" s="80">
        <v>64</v>
      </c>
      <c r="B123" s="95" t="s">
        <v>49</v>
      </c>
      <c r="C123" s="126" t="s">
        <v>322</v>
      </c>
      <c r="D123" s="69">
        <v>2</v>
      </c>
      <c r="E123" s="70">
        <v>8601</v>
      </c>
      <c r="F123" s="70">
        <f t="shared" ref="F123:F124" si="18">D123*E123</f>
        <v>17202</v>
      </c>
    </row>
    <row r="124" spans="1:9" ht="16.2" thickBot="1" x14ac:dyDescent="0.35">
      <c r="A124" s="80">
        <v>65</v>
      </c>
      <c r="B124" s="95" t="s">
        <v>190</v>
      </c>
      <c r="C124" s="126" t="s">
        <v>322</v>
      </c>
      <c r="D124" s="69">
        <v>1</v>
      </c>
      <c r="E124" s="70">
        <v>7663</v>
      </c>
      <c r="F124" s="70">
        <f t="shared" si="18"/>
        <v>7663</v>
      </c>
    </row>
    <row r="125" spans="1:9" ht="16.2" thickBot="1" x14ac:dyDescent="0.35">
      <c r="A125" s="238" t="s">
        <v>18</v>
      </c>
      <c r="B125" s="239"/>
      <c r="C125" s="98"/>
      <c r="D125" s="73">
        <f>SUM(D121:D124)</f>
        <v>5</v>
      </c>
      <c r="E125" s="72">
        <f>SUM(E121:E124)</f>
        <v>39441</v>
      </c>
      <c r="F125" s="72">
        <f>SUM(F121:F124)</f>
        <v>48042</v>
      </c>
      <c r="I125" s="184"/>
    </row>
    <row r="126" spans="1:9" ht="16.8" thickBot="1" x14ac:dyDescent="0.3">
      <c r="A126" s="230" t="s">
        <v>240</v>
      </c>
      <c r="B126" s="231"/>
      <c r="C126" s="231"/>
      <c r="D126" s="231"/>
      <c r="E126" s="231"/>
      <c r="F126" s="232"/>
    </row>
    <row r="127" spans="1:9" ht="16.2" thickBot="1" x14ac:dyDescent="0.35">
      <c r="A127" s="78">
        <v>66</v>
      </c>
      <c r="B127" s="59" t="s">
        <v>53</v>
      </c>
      <c r="C127" s="126" t="s">
        <v>321</v>
      </c>
      <c r="D127" s="69">
        <v>1</v>
      </c>
      <c r="E127" s="70">
        <v>12042</v>
      </c>
      <c r="F127" s="70">
        <f>D127*E127</f>
        <v>12042</v>
      </c>
    </row>
    <row r="128" spans="1:9" ht="16.2" thickBot="1" x14ac:dyDescent="0.35">
      <c r="A128" s="78">
        <v>67</v>
      </c>
      <c r="B128" s="59" t="s">
        <v>281</v>
      </c>
      <c r="C128" s="126" t="s">
        <v>321</v>
      </c>
      <c r="D128" s="69">
        <v>1</v>
      </c>
      <c r="E128" s="70">
        <v>11439</v>
      </c>
      <c r="F128" s="70">
        <f t="shared" ref="F128:F129" si="19">D128*E128</f>
        <v>11439</v>
      </c>
    </row>
    <row r="129" spans="1:9" ht="19.5" customHeight="1" thickBot="1" x14ac:dyDescent="0.35">
      <c r="A129" s="78">
        <v>68</v>
      </c>
      <c r="B129" s="59" t="s">
        <v>258</v>
      </c>
      <c r="C129" s="126" t="s">
        <v>321</v>
      </c>
      <c r="D129" s="69">
        <v>1</v>
      </c>
      <c r="E129" s="70">
        <v>11439</v>
      </c>
      <c r="F129" s="70">
        <f t="shared" si="19"/>
        <v>11439</v>
      </c>
    </row>
    <row r="130" spans="1:9" ht="16.2" thickBot="1" x14ac:dyDescent="0.3">
      <c r="A130" s="279" t="s">
        <v>259</v>
      </c>
      <c r="B130" s="280"/>
      <c r="C130" s="280"/>
      <c r="D130" s="280"/>
      <c r="E130" s="280"/>
      <c r="F130" s="281"/>
    </row>
    <row r="131" spans="1:9" ht="16.2" thickBot="1" x14ac:dyDescent="0.35">
      <c r="A131" s="78">
        <v>69</v>
      </c>
      <c r="B131" s="59" t="s">
        <v>49</v>
      </c>
      <c r="C131" s="126" t="s">
        <v>322</v>
      </c>
      <c r="D131" s="69">
        <v>1</v>
      </c>
      <c r="E131" s="70">
        <v>8601</v>
      </c>
      <c r="F131" s="70">
        <f t="shared" ref="F131:F132" si="20">E131*D131</f>
        <v>8601</v>
      </c>
    </row>
    <row r="132" spans="1:9" ht="16.2" thickBot="1" x14ac:dyDescent="0.35">
      <c r="A132" s="78">
        <v>70</v>
      </c>
      <c r="B132" s="59" t="s">
        <v>190</v>
      </c>
      <c r="C132" s="126" t="s">
        <v>322</v>
      </c>
      <c r="D132" s="69">
        <v>1</v>
      </c>
      <c r="E132" s="70">
        <v>7663</v>
      </c>
      <c r="F132" s="70">
        <f t="shared" si="20"/>
        <v>7663</v>
      </c>
    </row>
    <row r="133" spans="1:9" ht="16.2" thickBot="1" x14ac:dyDescent="0.3">
      <c r="A133" s="279" t="s">
        <v>273</v>
      </c>
      <c r="B133" s="280"/>
      <c r="C133" s="280"/>
      <c r="D133" s="280"/>
      <c r="E133" s="280"/>
      <c r="F133" s="281"/>
    </row>
    <row r="134" spans="1:9" ht="16.2" thickBot="1" x14ac:dyDescent="0.35">
      <c r="A134" s="78">
        <v>71</v>
      </c>
      <c r="B134" s="59" t="s">
        <v>85</v>
      </c>
      <c r="C134" s="126" t="s">
        <v>321</v>
      </c>
      <c r="D134" s="69">
        <v>1</v>
      </c>
      <c r="E134" s="70">
        <v>11104</v>
      </c>
      <c r="F134" s="70">
        <f t="shared" ref="F134:F140" si="21">E134*D134</f>
        <v>11104</v>
      </c>
    </row>
    <row r="135" spans="1:9" ht="16.2" thickBot="1" x14ac:dyDescent="0.35">
      <c r="A135" s="78">
        <v>72</v>
      </c>
      <c r="B135" s="74" t="s">
        <v>49</v>
      </c>
      <c r="C135" s="126" t="s">
        <v>322</v>
      </c>
      <c r="D135" s="69">
        <v>1</v>
      </c>
      <c r="E135" s="70">
        <v>8601</v>
      </c>
      <c r="F135" s="70">
        <f t="shared" si="21"/>
        <v>8601</v>
      </c>
    </row>
    <row r="136" spans="1:9" ht="16.2" thickBot="1" x14ac:dyDescent="0.35">
      <c r="A136" s="78">
        <v>73</v>
      </c>
      <c r="B136" s="59" t="s">
        <v>190</v>
      </c>
      <c r="C136" s="126" t="s">
        <v>322</v>
      </c>
      <c r="D136" s="69">
        <v>1</v>
      </c>
      <c r="E136" s="70">
        <v>7663</v>
      </c>
      <c r="F136" s="70">
        <f t="shared" si="21"/>
        <v>7663</v>
      </c>
    </row>
    <row r="137" spans="1:9" ht="16.2" thickBot="1" x14ac:dyDescent="0.3">
      <c r="A137" s="279" t="s">
        <v>274</v>
      </c>
      <c r="B137" s="280"/>
      <c r="C137" s="280"/>
      <c r="D137" s="280"/>
      <c r="E137" s="280"/>
      <c r="F137" s="281"/>
    </row>
    <row r="138" spans="1:9" ht="16.2" thickBot="1" x14ac:dyDescent="0.35">
      <c r="A138" s="78">
        <v>74</v>
      </c>
      <c r="B138" s="59" t="s">
        <v>271</v>
      </c>
      <c r="C138" s="126" t="s">
        <v>321</v>
      </c>
      <c r="D138" s="69">
        <v>1</v>
      </c>
      <c r="E138" s="70">
        <v>11104</v>
      </c>
      <c r="F138" s="70">
        <f t="shared" si="21"/>
        <v>11104</v>
      </c>
    </row>
    <row r="139" spans="1:9" ht="16.2" thickBot="1" x14ac:dyDescent="0.35">
      <c r="A139" s="78">
        <v>75</v>
      </c>
      <c r="B139" s="74" t="s">
        <v>49</v>
      </c>
      <c r="C139" s="126" t="s">
        <v>322</v>
      </c>
      <c r="D139" s="69">
        <v>1</v>
      </c>
      <c r="E139" s="70">
        <v>8601</v>
      </c>
      <c r="F139" s="70">
        <f t="shared" si="21"/>
        <v>8601</v>
      </c>
    </row>
    <row r="140" spans="1:9" ht="16.2" thickBot="1" x14ac:dyDescent="0.35">
      <c r="A140" s="78">
        <v>76</v>
      </c>
      <c r="B140" s="59" t="s">
        <v>190</v>
      </c>
      <c r="C140" s="126" t="s">
        <v>322</v>
      </c>
      <c r="D140" s="69">
        <v>1</v>
      </c>
      <c r="E140" s="70">
        <v>7663</v>
      </c>
      <c r="F140" s="70">
        <f t="shared" si="21"/>
        <v>7663</v>
      </c>
    </row>
    <row r="141" spans="1:9" ht="16.2" thickBot="1" x14ac:dyDescent="0.35">
      <c r="A141" s="238" t="s">
        <v>18</v>
      </c>
      <c r="B141" s="239"/>
      <c r="C141" s="98"/>
      <c r="D141" s="73">
        <f>D140+D139+D138+D136+D135+D134+D132+D131+D129+D128+D127</f>
        <v>11</v>
      </c>
      <c r="E141" s="72">
        <f>E140+E139+E138+E136+E135+E134+E132+E131+E129+E128+E127</f>
        <v>105920</v>
      </c>
      <c r="F141" s="72">
        <f>F140+F139+F138+F136+F135+F134+F132+F131+F129+F128+F127</f>
        <v>105920</v>
      </c>
      <c r="I141" s="184"/>
    </row>
    <row r="142" spans="1:9" ht="16.8" thickBot="1" x14ac:dyDescent="0.3">
      <c r="A142" s="230" t="s">
        <v>147</v>
      </c>
      <c r="B142" s="231"/>
      <c r="C142" s="231"/>
      <c r="D142" s="231"/>
      <c r="E142" s="231"/>
      <c r="F142" s="232"/>
    </row>
    <row r="143" spans="1:9" ht="16.2" thickBot="1" x14ac:dyDescent="0.35">
      <c r="A143" s="78">
        <v>77</v>
      </c>
      <c r="B143" s="59" t="s">
        <v>53</v>
      </c>
      <c r="C143" s="126" t="s">
        <v>321</v>
      </c>
      <c r="D143" s="69">
        <v>1</v>
      </c>
      <c r="E143" s="70">
        <v>12042</v>
      </c>
      <c r="F143" s="70">
        <f t="shared" ref="F143:F144" si="22">E143*D143</f>
        <v>12042</v>
      </c>
    </row>
    <row r="144" spans="1:9" ht="16.2" thickBot="1" x14ac:dyDescent="0.35">
      <c r="A144" s="78">
        <v>78</v>
      </c>
      <c r="B144" s="59" t="s">
        <v>263</v>
      </c>
      <c r="C144" s="126" t="s">
        <v>321</v>
      </c>
      <c r="D144" s="69">
        <v>1</v>
      </c>
      <c r="E144" s="70">
        <v>11439</v>
      </c>
      <c r="F144" s="70">
        <f t="shared" si="22"/>
        <v>11439</v>
      </c>
    </row>
    <row r="145" spans="1:9" ht="16.2" thickBot="1" x14ac:dyDescent="0.3">
      <c r="A145" s="279" t="s">
        <v>292</v>
      </c>
      <c r="B145" s="280"/>
      <c r="C145" s="280"/>
      <c r="D145" s="280"/>
      <c r="E145" s="280"/>
      <c r="F145" s="281"/>
    </row>
    <row r="146" spans="1:9" ht="16.2" thickBot="1" x14ac:dyDescent="0.35">
      <c r="A146" s="78">
        <v>79</v>
      </c>
      <c r="B146" s="59" t="s">
        <v>85</v>
      </c>
      <c r="C146" s="126" t="s">
        <v>321</v>
      </c>
      <c r="D146" s="69">
        <v>1</v>
      </c>
      <c r="E146" s="70">
        <v>11104</v>
      </c>
      <c r="F146" s="70">
        <f t="shared" ref="F146:F147" si="23">E146*D146</f>
        <v>11104</v>
      </c>
    </row>
    <row r="147" spans="1:9" ht="16.2" thickBot="1" x14ac:dyDescent="0.35">
      <c r="A147" s="78">
        <v>80</v>
      </c>
      <c r="B147" s="59" t="s">
        <v>49</v>
      </c>
      <c r="C147" s="126" t="s">
        <v>322</v>
      </c>
      <c r="D147" s="69">
        <v>2</v>
      </c>
      <c r="E147" s="70">
        <v>8601</v>
      </c>
      <c r="F147" s="70">
        <f t="shared" si="23"/>
        <v>17202</v>
      </c>
    </row>
    <row r="148" spans="1:9" ht="16.2" thickBot="1" x14ac:dyDescent="0.3">
      <c r="A148" s="279" t="s">
        <v>293</v>
      </c>
      <c r="B148" s="280"/>
      <c r="C148" s="280"/>
      <c r="D148" s="280"/>
      <c r="E148" s="280"/>
      <c r="F148" s="281"/>
    </row>
    <row r="149" spans="1:9" ht="16.2" thickBot="1" x14ac:dyDescent="0.35">
      <c r="A149" s="78">
        <v>81</v>
      </c>
      <c r="B149" s="59" t="s">
        <v>85</v>
      </c>
      <c r="C149" s="126" t="s">
        <v>321</v>
      </c>
      <c r="D149" s="69">
        <v>1</v>
      </c>
      <c r="E149" s="70">
        <v>11104</v>
      </c>
      <c r="F149" s="70">
        <f t="shared" ref="F149:F151" si="24">E149*D149</f>
        <v>11104</v>
      </c>
    </row>
    <row r="150" spans="1:9" ht="16.2" thickBot="1" x14ac:dyDescent="0.35">
      <c r="A150" s="78">
        <v>82</v>
      </c>
      <c r="B150" s="59" t="s">
        <v>49</v>
      </c>
      <c r="C150" s="126" t="s">
        <v>322</v>
      </c>
      <c r="D150" s="69">
        <v>1</v>
      </c>
      <c r="E150" s="70">
        <v>8601</v>
      </c>
      <c r="F150" s="70">
        <f t="shared" si="24"/>
        <v>8601</v>
      </c>
    </row>
    <row r="151" spans="1:9" ht="16.2" thickBot="1" x14ac:dyDescent="0.35">
      <c r="A151" s="78">
        <v>83</v>
      </c>
      <c r="B151" s="59" t="s">
        <v>26</v>
      </c>
      <c r="C151" s="126" t="s">
        <v>322</v>
      </c>
      <c r="D151" s="69">
        <v>1</v>
      </c>
      <c r="E151" s="70">
        <v>7272</v>
      </c>
      <c r="F151" s="70">
        <f t="shared" si="24"/>
        <v>7272</v>
      </c>
    </row>
    <row r="152" spans="1:9" x14ac:dyDescent="0.3">
      <c r="A152" s="254" t="s">
        <v>18</v>
      </c>
      <c r="B152" s="255"/>
      <c r="C152" s="104"/>
      <c r="D152" s="94">
        <f>D151+D150+D149+D147+D146+D144+D143</f>
        <v>8</v>
      </c>
      <c r="E152" s="139">
        <f t="shared" ref="E152:F152" si="25">E151+E150+E149+E147+E146+E144+E143</f>
        <v>70163</v>
      </c>
      <c r="F152" s="139">
        <f t="shared" si="25"/>
        <v>78764</v>
      </c>
      <c r="I152" s="184"/>
    </row>
    <row r="153" spans="1:9" ht="16.8" thickBot="1" x14ac:dyDescent="0.3">
      <c r="A153" s="276" t="s">
        <v>148</v>
      </c>
      <c r="B153" s="277"/>
      <c r="C153" s="277"/>
      <c r="D153" s="277"/>
      <c r="E153" s="277"/>
      <c r="F153" s="278"/>
    </row>
    <row r="154" spans="1:9" ht="16.2" thickBot="1" x14ac:dyDescent="0.35">
      <c r="A154" s="129">
        <v>84</v>
      </c>
      <c r="B154" s="121" t="s">
        <v>53</v>
      </c>
      <c r="C154" s="68" t="s">
        <v>321</v>
      </c>
      <c r="D154" s="122">
        <v>1</v>
      </c>
      <c r="E154" s="84">
        <v>12042</v>
      </c>
      <c r="F154" s="84">
        <f t="shared" ref="F154:F155" si="26">E154*D154</f>
        <v>12042</v>
      </c>
    </row>
    <row r="155" spans="1:9" ht="16.2" thickBot="1" x14ac:dyDescent="0.35">
      <c r="A155" s="78">
        <v>85</v>
      </c>
      <c r="B155" s="78" t="s">
        <v>82</v>
      </c>
      <c r="C155" s="130" t="s">
        <v>321</v>
      </c>
      <c r="D155" s="83">
        <v>1</v>
      </c>
      <c r="E155" s="70">
        <v>11439</v>
      </c>
      <c r="F155" s="70">
        <f t="shared" si="26"/>
        <v>11439</v>
      </c>
    </row>
    <row r="156" spans="1:9" ht="16.2" thickBot="1" x14ac:dyDescent="0.3">
      <c r="A156" s="290" t="s">
        <v>74</v>
      </c>
      <c r="B156" s="291"/>
      <c r="C156" s="291"/>
      <c r="D156" s="291"/>
      <c r="E156" s="291"/>
      <c r="F156" s="292"/>
    </row>
    <row r="157" spans="1:9" ht="16.2" thickBot="1" x14ac:dyDescent="0.35">
      <c r="A157" s="80">
        <v>86</v>
      </c>
      <c r="B157" s="78" t="s">
        <v>288</v>
      </c>
      <c r="C157" s="126" t="s">
        <v>321</v>
      </c>
      <c r="D157" s="83">
        <v>1</v>
      </c>
      <c r="E157" s="124">
        <v>11104</v>
      </c>
      <c r="F157" s="84">
        <f t="shared" ref="F157:F160" si="27">E157*D157</f>
        <v>11104</v>
      </c>
    </row>
    <row r="158" spans="1:9" ht="16.2" thickBot="1" x14ac:dyDescent="0.35">
      <c r="A158" s="80">
        <v>87</v>
      </c>
      <c r="B158" s="95" t="s">
        <v>275</v>
      </c>
      <c r="C158" s="126" t="s">
        <v>322</v>
      </c>
      <c r="D158" s="123">
        <v>1</v>
      </c>
      <c r="E158" s="125">
        <v>8601</v>
      </c>
      <c r="F158" s="70">
        <f t="shared" si="27"/>
        <v>8601</v>
      </c>
    </row>
    <row r="159" spans="1:9" ht="16.2" thickBot="1" x14ac:dyDescent="0.35">
      <c r="A159" s="80">
        <v>88</v>
      </c>
      <c r="B159" s="95" t="s">
        <v>49</v>
      </c>
      <c r="C159" s="126" t="s">
        <v>322</v>
      </c>
      <c r="D159" s="123">
        <v>1</v>
      </c>
      <c r="E159" s="125">
        <v>8601</v>
      </c>
      <c r="F159" s="70">
        <f t="shared" si="27"/>
        <v>8601</v>
      </c>
    </row>
    <row r="160" spans="1:9" ht="16.2" thickBot="1" x14ac:dyDescent="0.35">
      <c r="A160" s="80">
        <v>89</v>
      </c>
      <c r="B160" s="95" t="s">
        <v>190</v>
      </c>
      <c r="C160" s="126" t="s">
        <v>322</v>
      </c>
      <c r="D160" s="123">
        <v>1</v>
      </c>
      <c r="E160" s="125">
        <v>7663</v>
      </c>
      <c r="F160" s="70">
        <f t="shared" si="27"/>
        <v>7663</v>
      </c>
    </row>
    <row r="161" spans="1:9" ht="16.2" thickBot="1" x14ac:dyDescent="0.3">
      <c r="A161" s="251" t="s">
        <v>78</v>
      </c>
      <c r="B161" s="252"/>
      <c r="C161" s="252"/>
      <c r="D161" s="252"/>
      <c r="E161" s="252"/>
      <c r="F161" s="253"/>
    </row>
    <row r="162" spans="1:9" ht="16.2" thickBot="1" x14ac:dyDescent="0.35">
      <c r="A162" s="80">
        <v>90</v>
      </c>
      <c r="B162" s="78" t="s">
        <v>85</v>
      </c>
      <c r="C162" s="126" t="s">
        <v>321</v>
      </c>
      <c r="D162" s="83">
        <v>1</v>
      </c>
      <c r="E162" s="84">
        <v>11104</v>
      </c>
      <c r="F162" s="84">
        <f t="shared" ref="F162:F164" si="28">E162*D162</f>
        <v>11104</v>
      </c>
    </row>
    <row r="163" spans="1:9" ht="16.2" thickBot="1" x14ac:dyDescent="0.35">
      <c r="A163" s="80">
        <v>91</v>
      </c>
      <c r="B163" s="95" t="s">
        <v>49</v>
      </c>
      <c r="C163" s="126" t="s">
        <v>322</v>
      </c>
      <c r="D163" s="123">
        <v>3</v>
      </c>
      <c r="E163" s="70">
        <v>8601</v>
      </c>
      <c r="F163" s="70">
        <f t="shared" si="28"/>
        <v>25803</v>
      </c>
    </row>
    <row r="164" spans="1:9" ht="16.2" hidden="1" thickBot="1" x14ac:dyDescent="0.35">
      <c r="A164" s="195">
        <v>93</v>
      </c>
      <c r="B164" s="196" t="s">
        <v>190</v>
      </c>
      <c r="C164" s="188" t="s">
        <v>322</v>
      </c>
      <c r="D164" s="197">
        <v>0</v>
      </c>
      <c r="E164" s="198">
        <v>0</v>
      </c>
      <c r="F164" s="189">
        <f t="shared" si="28"/>
        <v>0</v>
      </c>
    </row>
    <row r="165" spans="1:9" ht="16.2" thickBot="1" x14ac:dyDescent="0.35">
      <c r="A165" s="238" t="s">
        <v>18</v>
      </c>
      <c r="B165" s="239"/>
      <c r="C165" s="98"/>
      <c r="D165" s="73">
        <f>D164+D163+D162+D160+D159+D158+D157+D155+D154</f>
        <v>10</v>
      </c>
      <c r="E165" s="92">
        <f>E164+E163+E162+E160+E159+E158+E157+E155+E154</f>
        <v>79155</v>
      </c>
      <c r="F165" s="92">
        <f t="shared" ref="F165" si="29">F164+F163+F162+F160+F159+F158+F157+F155+F154</f>
        <v>96357</v>
      </c>
      <c r="I165" s="184"/>
    </row>
    <row r="166" spans="1:9" ht="16.8" thickBot="1" x14ac:dyDescent="0.3">
      <c r="A166" s="230" t="s">
        <v>245</v>
      </c>
      <c r="B166" s="231"/>
      <c r="C166" s="231"/>
      <c r="D166" s="231"/>
      <c r="E166" s="231"/>
      <c r="F166" s="232"/>
    </row>
    <row r="167" spans="1:9" ht="16.2" thickBot="1" x14ac:dyDescent="0.35">
      <c r="A167" s="78">
        <v>92</v>
      </c>
      <c r="B167" s="119" t="s">
        <v>85</v>
      </c>
      <c r="C167" s="126">
        <v>1229.3</v>
      </c>
      <c r="D167" s="120">
        <v>1</v>
      </c>
      <c r="E167" s="84">
        <v>11886</v>
      </c>
      <c r="F167" s="84">
        <f t="shared" ref="F167:F169" si="30">E167*D167</f>
        <v>11886</v>
      </c>
    </row>
    <row r="168" spans="1:9" ht="16.2" thickBot="1" x14ac:dyDescent="0.35">
      <c r="A168" s="78">
        <v>93</v>
      </c>
      <c r="B168" s="74" t="s">
        <v>49</v>
      </c>
      <c r="C168" s="126">
        <v>2419.3000000000002</v>
      </c>
      <c r="D168" s="69">
        <v>1</v>
      </c>
      <c r="E168" s="70">
        <v>8601</v>
      </c>
      <c r="F168" s="70">
        <f t="shared" si="30"/>
        <v>8601</v>
      </c>
    </row>
    <row r="169" spans="1:9" ht="16.2" thickBot="1" x14ac:dyDescent="0.35">
      <c r="A169" s="78">
        <v>94</v>
      </c>
      <c r="B169" s="74" t="s">
        <v>331</v>
      </c>
      <c r="C169" s="126">
        <v>2419.3000000000002</v>
      </c>
      <c r="D169" s="69">
        <v>1</v>
      </c>
      <c r="E169" s="82">
        <v>7820</v>
      </c>
      <c r="F169" s="70">
        <f t="shared" si="30"/>
        <v>7820</v>
      </c>
    </row>
    <row r="170" spans="1:9" ht="16.2" thickBot="1" x14ac:dyDescent="0.35">
      <c r="A170" s="245" t="s">
        <v>18</v>
      </c>
      <c r="B170" s="246"/>
      <c r="C170" s="102"/>
      <c r="D170" s="73">
        <f>SUM(D167:D169)</f>
        <v>3</v>
      </c>
      <c r="E170" s="72">
        <f>SUM(E167:E169)</f>
        <v>28307</v>
      </c>
      <c r="F170" s="72">
        <f>SUM(F167:F169)</f>
        <v>28307</v>
      </c>
      <c r="I170" s="184"/>
    </row>
    <row r="171" spans="1:9" ht="16.8" thickBot="1" x14ac:dyDescent="0.3">
      <c r="A171" s="301" t="s">
        <v>267</v>
      </c>
      <c r="B171" s="302"/>
      <c r="C171" s="302"/>
      <c r="D171" s="302"/>
      <c r="E171" s="302"/>
      <c r="F171" s="303"/>
    </row>
    <row r="172" spans="1:9" ht="16.2" thickBot="1" x14ac:dyDescent="0.35">
      <c r="A172" s="186">
        <v>95</v>
      </c>
      <c r="B172" s="78" t="s">
        <v>53</v>
      </c>
      <c r="C172" s="126">
        <v>1229.3</v>
      </c>
      <c r="D172" s="83">
        <v>1</v>
      </c>
      <c r="E172" s="70">
        <v>12042</v>
      </c>
      <c r="F172" s="70">
        <f t="shared" ref="F172:F175" si="31">E172*D172</f>
        <v>12042</v>
      </c>
    </row>
    <row r="173" spans="1:9" ht="18.45" customHeight="1" thickBot="1" x14ac:dyDescent="0.3">
      <c r="A173" s="186">
        <v>96</v>
      </c>
      <c r="B173" s="132" t="s">
        <v>281</v>
      </c>
      <c r="C173" s="126" t="s">
        <v>321</v>
      </c>
      <c r="D173" s="159">
        <v>1</v>
      </c>
      <c r="E173" s="64">
        <v>11439</v>
      </c>
      <c r="F173" s="64">
        <f t="shared" si="31"/>
        <v>11439</v>
      </c>
    </row>
    <row r="174" spans="1:9" ht="16.2" thickBot="1" x14ac:dyDescent="0.35">
      <c r="A174" s="186">
        <v>97</v>
      </c>
      <c r="B174" s="78" t="s">
        <v>49</v>
      </c>
      <c r="C174" s="126">
        <v>2419.3000000000002</v>
      </c>
      <c r="D174" s="83">
        <v>2</v>
      </c>
      <c r="E174" s="70">
        <v>8601</v>
      </c>
      <c r="F174" s="70">
        <f t="shared" si="31"/>
        <v>17202</v>
      </c>
    </row>
    <row r="175" spans="1:9" ht="16.2" thickBot="1" x14ac:dyDescent="0.35">
      <c r="A175" s="186">
        <v>98</v>
      </c>
      <c r="B175" s="95" t="s">
        <v>331</v>
      </c>
      <c r="C175" s="126">
        <v>2419.3000000000002</v>
      </c>
      <c r="D175" s="85">
        <v>1</v>
      </c>
      <c r="E175" s="86">
        <v>7820</v>
      </c>
      <c r="F175" s="70">
        <f t="shared" si="31"/>
        <v>7820</v>
      </c>
    </row>
    <row r="176" spans="1:9" ht="16.2" thickBot="1" x14ac:dyDescent="0.35">
      <c r="A176" s="245" t="s">
        <v>18</v>
      </c>
      <c r="B176" s="266"/>
      <c r="C176" s="100"/>
      <c r="D176" s="87">
        <f>SUM(D172:D175)</f>
        <v>5</v>
      </c>
      <c r="E176" s="88">
        <f>SUM(E172:E175)</f>
        <v>39902</v>
      </c>
      <c r="F176" s="89">
        <f>SUM(F172:F175)</f>
        <v>48503</v>
      </c>
      <c r="I176" s="184"/>
    </row>
    <row r="177" spans="1:9" ht="16.8" thickBot="1" x14ac:dyDescent="0.3">
      <c r="A177" s="256" t="s">
        <v>342</v>
      </c>
      <c r="B177" s="257"/>
      <c r="C177" s="257"/>
      <c r="D177" s="257"/>
      <c r="E177" s="257"/>
      <c r="F177" s="258"/>
    </row>
    <row r="178" spans="1:9" ht="16.2" thickBot="1" x14ac:dyDescent="0.35">
      <c r="A178" s="142">
        <v>99</v>
      </c>
      <c r="B178" s="162" t="s">
        <v>85</v>
      </c>
      <c r="C178" s="126">
        <v>1229.3</v>
      </c>
      <c r="D178" s="120">
        <v>1</v>
      </c>
      <c r="E178" s="84">
        <v>11104</v>
      </c>
      <c r="F178" s="84">
        <f t="shared" ref="F178" si="32">E178*D178</f>
        <v>11104</v>
      </c>
    </row>
    <row r="179" spans="1:9" ht="17.399999999999999" customHeight="1" thickBot="1" x14ac:dyDescent="0.3">
      <c r="A179" s="259" t="s">
        <v>343</v>
      </c>
      <c r="B179" s="260"/>
      <c r="C179" s="260"/>
      <c r="D179" s="260"/>
      <c r="E179" s="260"/>
      <c r="F179" s="261"/>
    </row>
    <row r="180" spans="1:9" ht="17.399999999999999" customHeight="1" thickBot="1" x14ac:dyDescent="0.35">
      <c r="A180" s="186">
        <v>100</v>
      </c>
      <c r="B180" s="162" t="s">
        <v>298</v>
      </c>
      <c r="C180" s="161">
        <v>1229.3</v>
      </c>
      <c r="D180" s="160">
        <v>1</v>
      </c>
      <c r="E180" s="124">
        <v>9540</v>
      </c>
      <c r="F180" s="124">
        <v>9540</v>
      </c>
    </row>
    <row r="181" spans="1:9" ht="17.399999999999999" customHeight="1" thickBot="1" x14ac:dyDescent="0.35">
      <c r="A181" s="95">
        <v>101</v>
      </c>
      <c r="B181" s="163" t="s">
        <v>204</v>
      </c>
      <c r="C181" s="126">
        <v>2419.3000000000002</v>
      </c>
      <c r="D181" s="69">
        <v>1</v>
      </c>
      <c r="E181" s="70">
        <v>8601</v>
      </c>
      <c r="F181" s="70">
        <f>E181*D181</f>
        <v>8601</v>
      </c>
    </row>
    <row r="182" spans="1:9" ht="16.05" customHeight="1" thickBot="1" x14ac:dyDescent="0.3">
      <c r="A182" s="230" t="s">
        <v>344</v>
      </c>
      <c r="B182" s="231"/>
      <c r="C182" s="231"/>
      <c r="D182" s="231"/>
      <c r="E182" s="231"/>
      <c r="F182" s="232"/>
    </row>
    <row r="183" spans="1:9" ht="16.2" thickBot="1" x14ac:dyDescent="0.35">
      <c r="A183" s="78">
        <v>102</v>
      </c>
      <c r="B183" s="162" t="s">
        <v>298</v>
      </c>
      <c r="C183" s="161">
        <v>1229.3</v>
      </c>
      <c r="D183" s="160">
        <v>1</v>
      </c>
      <c r="E183" s="124">
        <v>9540</v>
      </c>
      <c r="F183" s="124">
        <v>9540</v>
      </c>
    </row>
    <row r="184" spans="1:9" ht="16.2" thickBot="1" x14ac:dyDescent="0.35">
      <c r="A184" s="78">
        <v>103</v>
      </c>
      <c r="B184" s="59" t="s">
        <v>49</v>
      </c>
      <c r="C184" s="126">
        <v>2419.3000000000002</v>
      </c>
      <c r="D184" s="69">
        <v>1</v>
      </c>
      <c r="E184" s="70">
        <v>8601</v>
      </c>
      <c r="F184" s="70">
        <f t="shared" ref="F184" si="33">E184*D184</f>
        <v>8601</v>
      </c>
    </row>
    <row r="185" spans="1:9" ht="16.2" thickBot="1" x14ac:dyDescent="0.35">
      <c r="A185" s="245" t="s">
        <v>18</v>
      </c>
      <c r="B185" s="266"/>
      <c r="C185" s="100"/>
      <c r="D185" s="87">
        <f>D184+D183+D181+D180+D178</f>
        <v>5</v>
      </c>
      <c r="E185" s="88">
        <f>E184+E183+E181+E180+E178</f>
        <v>47386</v>
      </c>
      <c r="F185" s="88">
        <f>F184+F183+F181+F180+F178</f>
        <v>47386</v>
      </c>
      <c r="I185" s="184"/>
    </row>
    <row r="186" spans="1:9" ht="16.2" customHeight="1" thickBot="1" x14ac:dyDescent="0.3">
      <c r="A186" s="230" t="s">
        <v>345</v>
      </c>
      <c r="B186" s="231"/>
      <c r="C186" s="231"/>
      <c r="D186" s="231"/>
      <c r="E186" s="231"/>
      <c r="F186" s="232"/>
    </row>
    <row r="187" spans="1:9" ht="16.2" thickBot="1" x14ac:dyDescent="0.35">
      <c r="A187" s="78">
        <v>104</v>
      </c>
      <c r="B187" s="162" t="s">
        <v>85</v>
      </c>
      <c r="C187" s="126">
        <v>1229.3</v>
      </c>
      <c r="D187" s="120">
        <v>1</v>
      </c>
      <c r="E187" s="84">
        <v>11104</v>
      </c>
      <c r="F187" s="84">
        <f t="shared" ref="F187" si="34">E187*D187</f>
        <v>11104</v>
      </c>
    </row>
    <row r="188" spans="1:9" ht="16.2" thickBot="1" x14ac:dyDescent="0.35">
      <c r="A188" s="78">
        <v>105</v>
      </c>
      <c r="B188" s="59" t="s">
        <v>49</v>
      </c>
      <c r="C188" s="126">
        <v>2419.3000000000002</v>
      </c>
      <c r="D188" s="69">
        <v>3</v>
      </c>
      <c r="E188" s="70">
        <v>8601</v>
      </c>
      <c r="F188" s="70">
        <f>E188*D188</f>
        <v>25803</v>
      </c>
    </row>
    <row r="189" spans="1:9" ht="16.2" thickBot="1" x14ac:dyDescent="0.35">
      <c r="A189" s="78">
        <v>106</v>
      </c>
      <c r="B189" s="78" t="s">
        <v>346</v>
      </c>
      <c r="C189" s="126">
        <v>2419.3000000000002</v>
      </c>
      <c r="D189" s="83">
        <v>1</v>
      </c>
      <c r="E189" s="124">
        <v>7663</v>
      </c>
      <c r="F189" s="84">
        <f t="shared" ref="F189" si="35">E189*D189</f>
        <v>7663</v>
      </c>
    </row>
    <row r="190" spans="1:9" ht="16.2" thickBot="1" x14ac:dyDescent="0.35">
      <c r="A190" s="245" t="s">
        <v>18</v>
      </c>
      <c r="B190" s="266"/>
      <c r="C190" s="100"/>
      <c r="D190" s="87">
        <f>SUM(D187:D189)</f>
        <v>5</v>
      </c>
      <c r="E190" s="88">
        <f>SUM(E187:E189)</f>
        <v>27368</v>
      </c>
      <c r="F190" s="89">
        <f>SUM(F186:F189)</f>
        <v>44570</v>
      </c>
      <c r="I190" s="184"/>
    </row>
    <row r="191" spans="1:9" ht="16.2" customHeight="1" thickBot="1" x14ac:dyDescent="0.3">
      <c r="A191" s="273" t="s">
        <v>131</v>
      </c>
      <c r="B191" s="274"/>
      <c r="C191" s="274"/>
      <c r="D191" s="274"/>
      <c r="E191" s="274"/>
      <c r="F191" s="275"/>
    </row>
    <row r="192" spans="1:9" ht="16.2" thickBot="1" x14ac:dyDescent="0.35">
      <c r="A192" s="78">
        <v>107</v>
      </c>
      <c r="B192" s="59" t="s">
        <v>85</v>
      </c>
      <c r="C192" s="126">
        <v>1229.3</v>
      </c>
      <c r="D192" s="69">
        <v>1</v>
      </c>
      <c r="E192" s="70">
        <v>11104</v>
      </c>
      <c r="F192" s="70">
        <f t="shared" ref="F192:F193" si="36">E192*D192</f>
        <v>11104</v>
      </c>
    </row>
    <row r="193" spans="1:9" ht="16.2" thickBot="1" x14ac:dyDescent="0.35">
      <c r="A193" s="78">
        <v>108</v>
      </c>
      <c r="B193" s="59" t="s">
        <v>49</v>
      </c>
      <c r="C193" s="126">
        <v>2419.3000000000002</v>
      </c>
      <c r="D193" s="69">
        <v>2</v>
      </c>
      <c r="E193" s="70">
        <v>8601</v>
      </c>
      <c r="F193" s="70">
        <f t="shared" si="36"/>
        <v>17202</v>
      </c>
    </row>
    <row r="194" spans="1:9" ht="16.2" thickBot="1" x14ac:dyDescent="0.35">
      <c r="A194" s="238" t="s">
        <v>18</v>
      </c>
      <c r="B194" s="239"/>
      <c r="C194" s="98"/>
      <c r="D194" s="73">
        <f>SUM(D192:D193)</f>
        <v>3</v>
      </c>
      <c r="E194" s="72">
        <f>SUM(E192:E193)</f>
        <v>19705</v>
      </c>
      <c r="F194" s="72">
        <f>SUM(F192:F193)</f>
        <v>28306</v>
      </c>
      <c r="I194" s="184"/>
    </row>
    <row r="195" spans="1:9" ht="16.2" thickBot="1" x14ac:dyDescent="0.3">
      <c r="A195" s="273" t="s">
        <v>341</v>
      </c>
      <c r="B195" s="274"/>
      <c r="C195" s="274"/>
      <c r="D195" s="274"/>
      <c r="E195" s="274"/>
      <c r="F195" s="275"/>
    </row>
    <row r="196" spans="1:9" ht="16.2" thickBot="1" x14ac:dyDescent="0.35">
      <c r="A196" s="78">
        <v>109</v>
      </c>
      <c r="B196" s="59" t="s">
        <v>85</v>
      </c>
      <c r="C196" s="126">
        <v>1229.3</v>
      </c>
      <c r="D196" s="69">
        <v>1</v>
      </c>
      <c r="E196" s="70">
        <v>11104</v>
      </c>
      <c r="F196" s="70">
        <f t="shared" ref="F196:F197" si="37">E196*D196</f>
        <v>11104</v>
      </c>
    </row>
    <row r="197" spans="1:9" ht="16.2" thickBot="1" x14ac:dyDescent="0.35">
      <c r="A197" s="78">
        <v>110</v>
      </c>
      <c r="B197" s="59" t="s">
        <v>49</v>
      </c>
      <c r="C197" s="126">
        <v>2419.3000000000002</v>
      </c>
      <c r="D197" s="69">
        <v>2</v>
      </c>
      <c r="E197" s="70">
        <v>8601</v>
      </c>
      <c r="F197" s="70">
        <f t="shared" si="37"/>
        <v>17202</v>
      </c>
    </row>
    <row r="198" spans="1:9" ht="16.2" thickBot="1" x14ac:dyDescent="0.35">
      <c r="A198" s="238" t="s">
        <v>18</v>
      </c>
      <c r="B198" s="239"/>
      <c r="C198" s="98"/>
      <c r="D198" s="73">
        <f>SUM(D196:D197)</f>
        <v>3</v>
      </c>
      <c r="E198" s="72">
        <f>SUM(E196:E197)</f>
        <v>19705</v>
      </c>
      <c r="F198" s="72">
        <f>SUM(F196:F197)</f>
        <v>28306</v>
      </c>
      <c r="I198" s="184"/>
    </row>
    <row r="199" spans="1:9" ht="16.2" thickBot="1" x14ac:dyDescent="0.3">
      <c r="A199" s="273" t="s">
        <v>340</v>
      </c>
      <c r="B199" s="274"/>
      <c r="C199" s="274"/>
      <c r="D199" s="274"/>
      <c r="E199" s="274"/>
      <c r="F199" s="275"/>
    </row>
    <row r="200" spans="1:9" ht="16.2" thickBot="1" x14ac:dyDescent="0.35">
      <c r="A200" s="78">
        <v>111</v>
      </c>
      <c r="B200" s="74" t="s">
        <v>85</v>
      </c>
      <c r="C200" s="126">
        <v>1229.3</v>
      </c>
      <c r="D200" s="69">
        <v>1</v>
      </c>
      <c r="E200" s="70">
        <v>11104</v>
      </c>
      <c r="F200" s="70">
        <f t="shared" ref="F200" si="38">E200*D200</f>
        <v>11104</v>
      </c>
    </row>
    <row r="201" spans="1:9" ht="16.2" thickBot="1" x14ac:dyDescent="0.35">
      <c r="A201" s="78">
        <v>112</v>
      </c>
      <c r="B201" s="74" t="s">
        <v>49</v>
      </c>
      <c r="C201" s="126">
        <v>2419.3000000000002</v>
      </c>
      <c r="D201" s="69">
        <v>2</v>
      </c>
      <c r="E201" s="70">
        <v>8601</v>
      </c>
      <c r="F201" s="70">
        <f>E201*D201</f>
        <v>17202</v>
      </c>
    </row>
    <row r="202" spans="1:9" ht="16.2" thickBot="1" x14ac:dyDescent="0.35">
      <c r="A202" s="78">
        <v>113</v>
      </c>
      <c r="B202" s="78" t="s">
        <v>331</v>
      </c>
      <c r="C202" s="126">
        <v>2419.3000000000002</v>
      </c>
      <c r="D202" s="83">
        <v>1</v>
      </c>
      <c r="E202" s="124">
        <v>7820</v>
      </c>
      <c r="F202" s="84">
        <f t="shared" ref="F202" si="39">E202*D202</f>
        <v>7820</v>
      </c>
    </row>
    <row r="203" spans="1:9" ht="16.2" thickBot="1" x14ac:dyDescent="0.35">
      <c r="A203" s="268" t="s">
        <v>18</v>
      </c>
      <c r="B203" s="269"/>
      <c r="C203" s="105"/>
      <c r="D203" s="73">
        <f>SUM(D200:D202)</f>
        <v>4</v>
      </c>
      <c r="E203" s="92">
        <f>SUM(E200:E202)</f>
        <v>27525</v>
      </c>
      <c r="F203" s="92">
        <f>SUM(F200:F202)</f>
        <v>36126</v>
      </c>
      <c r="I203" s="184"/>
    </row>
    <row r="204" spans="1:9" ht="16.2" thickBot="1" x14ac:dyDescent="0.3">
      <c r="A204" s="273" t="s">
        <v>333</v>
      </c>
      <c r="B204" s="274"/>
      <c r="C204" s="274"/>
      <c r="D204" s="274"/>
      <c r="E204" s="274"/>
      <c r="F204" s="275"/>
    </row>
    <row r="205" spans="1:9" ht="16.2" thickBot="1" x14ac:dyDescent="0.35">
      <c r="A205" s="187">
        <v>114</v>
      </c>
      <c r="B205" s="167" t="s">
        <v>85</v>
      </c>
      <c r="C205" s="126">
        <v>1229.3</v>
      </c>
      <c r="D205" s="69">
        <v>1</v>
      </c>
      <c r="E205" s="70">
        <v>11104</v>
      </c>
      <c r="F205" s="70">
        <f t="shared" ref="F205" si="40">E205*D205</f>
        <v>11104</v>
      </c>
    </row>
    <row r="206" spans="1:9" ht="16.2" thickBot="1" x14ac:dyDescent="0.35">
      <c r="A206" s="165">
        <v>115</v>
      </c>
      <c r="B206" s="166" t="s">
        <v>49</v>
      </c>
      <c r="C206" s="126">
        <v>2419.3000000000002</v>
      </c>
      <c r="D206" s="69">
        <v>4</v>
      </c>
      <c r="E206" s="70">
        <v>8601</v>
      </c>
      <c r="F206" s="70">
        <f>E206*D206</f>
        <v>34404</v>
      </c>
    </row>
    <row r="207" spans="1:9" ht="16.2" thickBot="1" x14ac:dyDescent="0.35">
      <c r="A207" s="262" t="s">
        <v>18</v>
      </c>
      <c r="B207" s="263"/>
      <c r="C207" s="164"/>
      <c r="D207" s="178">
        <f>D206+D205</f>
        <v>5</v>
      </c>
      <c r="E207" s="168">
        <f>E206+E205</f>
        <v>19705</v>
      </c>
      <c r="F207" s="168">
        <f>F206+F205</f>
        <v>45508</v>
      </c>
      <c r="I207" s="184"/>
    </row>
    <row r="208" spans="1:9" ht="16.2" thickBot="1" x14ac:dyDescent="0.35">
      <c r="A208" s="238" t="s">
        <v>347</v>
      </c>
      <c r="B208" s="239"/>
      <c r="C208" s="98"/>
      <c r="D208" s="71">
        <f>D207+D203+D198+D194+D190+D185+D176</f>
        <v>30</v>
      </c>
      <c r="E208" s="92">
        <f>E207+E203+E198+E194+E190+E185+E176</f>
        <v>201296</v>
      </c>
      <c r="F208" s="92">
        <f>F207+F203+F198+F194+F190+F185+F176</f>
        <v>278705</v>
      </c>
      <c r="I208" s="185"/>
    </row>
    <row r="209" spans="1:9" ht="16.8" thickBot="1" x14ac:dyDescent="0.3">
      <c r="A209" s="296" t="s">
        <v>312</v>
      </c>
      <c r="B209" s="297"/>
      <c r="C209" s="297"/>
      <c r="D209" s="297"/>
      <c r="E209" s="297"/>
      <c r="F209" s="298"/>
    </row>
    <row r="210" spans="1:9" ht="16.2" thickBot="1" x14ac:dyDescent="0.35">
      <c r="A210" s="78">
        <v>116</v>
      </c>
      <c r="B210" s="74" t="s">
        <v>53</v>
      </c>
      <c r="C210" s="126">
        <v>1229.3</v>
      </c>
      <c r="D210" s="69">
        <v>1</v>
      </c>
      <c r="E210" s="70">
        <v>12042</v>
      </c>
      <c r="F210" s="70">
        <f t="shared" ref="F210:F212" si="41">E210*D210</f>
        <v>12042</v>
      </c>
    </row>
    <row r="211" spans="1:9" ht="16.2" thickBot="1" x14ac:dyDescent="0.35">
      <c r="A211" s="121">
        <v>117</v>
      </c>
      <c r="B211" s="59" t="s">
        <v>281</v>
      </c>
      <c r="C211" s="126">
        <v>1229.3</v>
      </c>
      <c r="D211" s="69">
        <v>1</v>
      </c>
      <c r="E211" s="70">
        <v>11439</v>
      </c>
      <c r="F211" s="70">
        <f t="shared" si="41"/>
        <v>11439</v>
      </c>
    </row>
    <row r="212" spans="1:9" ht="16.2" thickBot="1" x14ac:dyDescent="0.35">
      <c r="A212" s="176">
        <v>118</v>
      </c>
      <c r="B212" s="116" t="s">
        <v>49</v>
      </c>
      <c r="C212" s="126">
        <v>2419.3000000000002</v>
      </c>
      <c r="D212" s="69">
        <v>1</v>
      </c>
      <c r="E212" s="70">
        <v>8601</v>
      </c>
      <c r="F212" s="70">
        <f t="shared" si="41"/>
        <v>8601</v>
      </c>
    </row>
    <row r="213" spans="1:9" ht="16.2" thickBot="1" x14ac:dyDescent="0.3">
      <c r="A213" s="299" t="s">
        <v>303</v>
      </c>
      <c r="B213" s="265"/>
      <c r="C213" s="265"/>
      <c r="D213" s="265"/>
      <c r="E213" s="265"/>
      <c r="F213" s="300"/>
    </row>
    <row r="214" spans="1:9" ht="16.2" thickBot="1" x14ac:dyDescent="0.35">
      <c r="A214" s="78">
        <v>119</v>
      </c>
      <c r="B214" s="59" t="s">
        <v>85</v>
      </c>
      <c r="C214" s="126">
        <v>1229.3</v>
      </c>
      <c r="D214" s="69">
        <v>1</v>
      </c>
      <c r="E214" s="70">
        <v>11104</v>
      </c>
      <c r="F214" s="70">
        <f t="shared" ref="F214:F216" si="42">E214*D214</f>
        <v>11104</v>
      </c>
    </row>
    <row r="215" spans="1:9" ht="16.2" thickBot="1" x14ac:dyDescent="0.35">
      <c r="A215" s="78">
        <v>120</v>
      </c>
      <c r="B215" s="59" t="s">
        <v>49</v>
      </c>
      <c r="C215" s="126">
        <v>2419.3000000000002</v>
      </c>
      <c r="D215" s="69">
        <v>1</v>
      </c>
      <c r="E215" s="70">
        <v>8601</v>
      </c>
      <c r="F215" s="70">
        <f t="shared" si="42"/>
        <v>8601</v>
      </c>
    </row>
    <row r="216" spans="1:9" ht="16.2" thickBot="1" x14ac:dyDescent="0.35">
      <c r="A216" s="78">
        <v>121</v>
      </c>
      <c r="B216" s="59" t="s">
        <v>190</v>
      </c>
      <c r="C216" s="126">
        <v>2419.3000000000002</v>
      </c>
      <c r="D216" s="69">
        <v>1</v>
      </c>
      <c r="E216" s="70">
        <v>7663</v>
      </c>
      <c r="F216" s="70">
        <f t="shared" si="42"/>
        <v>7663</v>
      </c>
    </row>
    <row r="217" spans="1:9" ht="18.75" customHeight="1" thickBot="1" x14ac:dyDescent="0.3">
      <c r="A217" s="264" t="s">
        <v>304</v>
      </c>
      <c r="B217" s="265"/>
      <c r="C217" s="265"/>
      <c r="D217" s="265"/>
      <c r="E217" s="265"/>
      <c r="F217" s="265"/>
    </row>
    <row r="218" spans="1:9" ht="16.2" thickBot="1" x14ac:dyDescent="0.35">
      <c r="A218" s="78">
        <v>122</v>
      </c>
      <c r="B218" s="59" t="s">
        <v>85</v>
      </c>
      <c r="C218" s="126">
        <v>1229.3</v>
      </c>
      <c r="D218" s="69">
        <v>1</v>
      </c>
      <c r="E218" s="70">
        <v>11104</v>
      </c>
      <c r="F218" s="70">
        <f t="shared" ref="F218:F220" si="43">E218*D218</f>
        <v>11104</v>
      </c>
    </row>
    <row r="219" spans="1:9" ht="16.2" thickBot="1" x14ac:dyDescent="0.35">
      <c r="A219" s="78">
        <v>123</v>
      </c>
      <c r="B219" s="59" t="s">
        <v>49</v>
      </c>
      <c r="C219" s="126">
        <v>2419.3000000000002</v>
      </c>
      <c r="D219" s="69">
        <v>1</v>
      </c>
      <c r="E219" s="70">
        <v>8601</v>
      </c>
      <c r="F219" s="70">
        <f t="shared" si="43"/>
        <v>8601</v>
      </c>
    </row>
    <row r="220" spans="1:9" ht="16.2" thickBot="1" x14ac:dyDescent="0.35">
      <c r="A220" s="78">
        <v>124</v>
      </c>
      <c r="B220" s="59" t="s">
        <v>190</v>
      </c>
      <c r="C220" s="126">
        <v>2419.3000000000002</v>
      </c>
      <c r="D220" s="69">
        <v>1</v>
      </c>
      <c r="E220" s="70">
        <v>7663</v>
      </c>
      <c r="F220" s="70">
        <f t="shared" si="43"/>
        <v>7663</v>
      </c>
    </row>
    <row r="221" spans="1:9" ht="17.25" customHeight="1" thickBot="1" x14ac:dyDescent="0.3">
      <c r="A221" s="264" t="s">
        <v>305</v>
      </c>
      <c r="B221" s="265"/>
      <c r="C221" s="265"/>
      <c r="D221" s="265"/>
      <c r="E221" s="265"/>
      <c r="F221" s="265"/>
    </row>
    <row r="222" spans="1:9" ht="16.2" thickBot="1" x14ac:dyDescent="0.35">
      <c r="A222" s="78">
        <v>125</v>
      </c>
      <c r="B222" s="59" t="s">
        <v>85</v>
      </c>
      <c r="C222" s="126">
        <v>1229.3</v>
      </c>
      <c r="D222" s="69">
        <v>1</v>
      </c>
      <c r="E222" s="70">
        <v>11104</v>
      </c>
      <c r="F222" s="70">
        <f t="shared" ref="F222:F223" si="44">E222*D222</f>
        <v>11104</v>
      </c>
    </row>
    <row r="223" spans="1:9" ht="16.2" thickBot="1" x14ac:dyDescent="0.35">
      <c r="A223" s="78">
        <v>126</v>
      </c>
      <c r="B223" s="59" t="s">
        <v>49</v>
      </c>
      <c r="C223" s="126">
        <v>2419.3000000000002</v>
      </c>
      <c r="D223" s="69">
        <v>1</v>
      </c>
      <c r="E223" s="70">
        <v>8601</v>
      </c>
      <c r="F223" s="70">
        <f t="shared" si="44"/>
        <v>8601</v>
      </c>
    </row>
    <row r="224" spans="1:9" ht="16.2" thickBot="1" x14ac:dyDescent="0.35">
      <c r="A224" s="238" t="s">
        <v>18</v>
      </c>
      <c r="B224" s="239"/>
      <c r="C224" s="98"/>
      <c r="D224" s="96">
        <f>D223+D222+D220+D219+D218+D216+D215+D214+D211+D210+D212</f>
        <v>11</v>
      </c>
      <c r="E224" s="92">
        <f>E223+E222+E220+E219+E218+E216+E215+E214+E211+E210+E212</f>
        <v>106523</v>
      </c>
      <c r="F224" s="92">
        <f>F223+F222+F220+F219+F218+F216+F215+F214+F211+F210+F212</f>
        <v>106523</v>
      </c>
      <c r="I224" s="185"/>
    </row>
    <row r="225" spans="1:9" ht="16.8" thickBot="1" x14ac:dyDescent="0.3">
      <c r="A225" s="230" t="s">
        <v>260</v>
      </c>
      <c r="B225" s="231"/>
      <c r="C225" s="231"/>
      <c r="D225" s="231"/>
      <c r="E225" s="231"/>
      <c r="F225" s="232"/>
    </row>
    <row r="226" spans="1:9" ht="16.2" thickBot="1" x14ac:dyDescent="0.35">
      <c r="A226" s="78">
        <v>127</v>
      </c>
      <c r="B226" s="59" t="s">
        <v>285</v>
      </c>
      <c r="C226" s="126">
        <v>1229.3</v>
      </c>
      <c r="D226" s="69">
        <v>1</v>
      </c>
      <c r="E226" s="70">
        <v>11886</v>
      </c>
      <c r="F226" s="70">
        <f t="shared" ref="F226:F228" si="45">E226*D226</f>
        <v>11886</v>
      </c>
    </row>
    <row r="227" spans="1:9" ht="16.2" thickBot="1" x14ac:dyDescent="0.35">
      <c r="A227" s="78">
        <v>128</v>
      </c>
      <c r="B227" s="59" t="s">
        <v>307</v>
      </c>
      <c r="C227" s="126">
        <v>1229.3</v>
      </c>
      <c r="D227" s="69">
        <v>1</v>
      </c>
      <c r="E227" s="70">
        <v>11291</v>
      </c>
      <c r="F227" s="70">
        <f t="shared" si="45"/>
        <v>11291</v>
      </c>
    </row>
    <row r="228" spans="1:9" ht="16.2" thickBot="1" x14ac:dyDescent="0.35">
      <c r="A228" s="78">
        <v>129</v>
      </c>
      <c r="B228" s="74" t="s">
        <v>275</v>
      </c>
      <c r="C228" s="126">
        <v>2419.3000000000002</v>
      </c>
      <c r="D228" s="69">
        <v>1</v>
      </c>
      <c r="E228" s="70">
        <v>8601</v>
      </c>
      <c r="F228" s="70">
        <f t="shared" si="45"/>
        <v>8601</v>
      </c>
    </row>
    <row r="229" spans="1:9" ht="16.2" thickBot="1" x14ac:dyDescent="0.35">
      <c r="A229" s="78">
        <v>130</v>
      </c>
      <c r="B229" s="74" t="s">
        <v>330</v>
      </c>
      <c r="C229" s="126">
        <v>2419.3000000000002</v>
      </c>
      <c r="D229" s="123">
        <v>1</v>
      </c>
      <c r="E229" s="70">
        <v>7663</v>
      </c>
      <c r="F229" s="70">
        <f t="shared" ref="F229" si="46">E229*D229</f>
        <v>7663</v>
      </c>
    </row>
    <row r="230" spans="1:9" ht="16.5" customHeight="1" thickBot="1" x14ac:dyDescent="0.3">
      <c r="A230" s="264" t="s">
        <v>313</v>
      </c>
      <c r="B230" s="265"/>
      <c r="C230" s="265"/>
      <c r="D230" s="265"/>
      <c r="E230" s="265"/>
      <c r="F230" s="265"/>
    </row>
    <row r="231" spans="1:9" ht="16.2" thickBot="1" x14ac:dyDescent="0.35">
      <c r="A231" s="78">
        <v>131</v>
      </c>
      <c r="B231" s="74" t="s">
        <v>298</v>
      </c>
      <c r="C231" s="126">
        <v>1229.3</v>
      </c>
      <c r="D231" s="69">
        <v>1</v>
      </c>
      <c r="E231" s="70">
        <v>9540</v>
      </c>
      <c r="F231" s="70">
        <f t="shared" ref="F231:F234" si="47">E231*D231</f>
        <v>9540</v>
      </c>
    </row>
    <row r="232" spans="1:9" ht="16.2" thickBot="1" x14ac:dyDescent="0.35">
      <c r="A232" s="78">
        <v>132</v>
      </c>
      <c r="B232" s="59" t="s">
        <v>49</v>
      </c>
      <c r="C232" s="126">
        <v>2419.3000000000002</v>
      </c>
      <c r="D232" s="69">
        <v>2</v>
      </c>
      <c r="E232" s="70">
        <v>8601</v>
      </c>
      <c r="F232" s="70">
        <f t="shared" si="47"/>
        <v>17202</v>
      </c>
    </row>
    <row r="233" spans="1:9" ht="16.2" thickBot="1" x14ac:dyDescent="0.35">
      <c r="A233" s="78">
        <v>133</v>
      </c>
      <c r="B233" s="74" t="s">
        <v>265</v>
      </c>
      <c r="C233" s="126">
        <v>2419.3000000000002</v>
      </c>
      <c r="D233" s="69">
        <v>1</v>
      </c>
      <c r="E233" s="70">
        <v>7663</v>
      </c>
      <c r="F233" s="70">
        <f t="shared" si="47"/>
        <v>7663</v>
      </c>
    </row>
    <row r="234" spans="1:9" ht="16.2" thickBot="1" x14ac:dyDescent="0.35">
      <c r="A234" s="78">
        <v>134</v>
      </c>
      <c r="B234" s="74" t="s">
        <v>26</v>
      </c>
      <c r="C234" s="126">
        <v>2419.3000000000002</v>
      </c>
      <c r="D234" s="69">
        <v>1</v>
      </c>
      <c r="E234" s="70">
        <v>7272</v>
      </c>
      <c r="F234" s="70">
        <f t="shared" si="47"/>
        <v>7272</v>
      </c>
    </row>
    <row r="235" spans="1:9" ht="20.25" customHeight="1" thickBot="1" x14ac:dyDescent="0.3">
      <c r="A235" s="264" t="str">
        <f>{"сектор усиновлення , опіки, піклування та сімейних форм виховання дітей",0,0,0,0,0,0,0,0,0,0,0,0,0,0,0,0,0,0,0,0,0,0}</f>
        <v>сектор усиновлення , опіки, піклування та сімейних форм виховання дітей</v>
      </c>
      <c r="B235" s="265"/>
      <c r="C235" s="265"/>
      <c r="D235" s="265"/>
      <c r="E235" s="265"/>
      <c r="F235" s="265"/>
    </row>
    <row r="236" spans="1:9" ht="16.2" thickBot="1" x14ac:dyDescent="0.35">
      <c r="A236" s="78">
        <v>135</v>
      </c>
      <c r="B236" s="74" t="s">
        <v>298</v>
      </c>
      <c r="C236" s="126">
        <v>1229.3</v>
      </c>
      <c r="D236" s="69">
        <v>1</v>
      </c>
      <c r="E236" s="70">
        <v>9540</v>
      </c>
      <c r="F236" s="70">
        <f t="shared" ref="F236:F239" si="48">E236*D236</f>
        <v>9540</v>
      </c>
    </row>
    <row r="237" spans="1:9" ht="16.2" thickBot="1" x14ac:dyDescent="0.35">
      <c r="A237" s="78">
        <v>136</v>
      </c>
      <c r="B237" s="74" t="s">
        <v>49</v>
      </c>
      <c r="C237" s="126">
        <v>2419.3000000000002</v>
      </c>
      <c r="D237" s="69">
        <v>3</v>
      </c>
      <c r="E237" s="70">
        <v>8601</v>
      </c>
      <c r="F237" s="70">
        <f t="shared" si="48"/>
        <v>25803</v>
      </c>
    </row>
    <row r="238" spans="1:9" ht="16.2" thickBot="1" x14ac:dyDescent="0.35">
      <c r="A238" s="78">
        <v>137</v>
      </c>
      <c r="B238" s="74" t="s">
        <v>265</v>
      </c>
      <c r="C238" s="126">
        <v>2419.3000000000002</v>
      </c>
      <c r="D238" s="69">
        <v>1</v>
      </c>
      <c r="E238" s="70">
        <v>7663</v>
      </c>
      <c r="F238" s="70">
        <f t="shared" si="48"/>
        <v>7663</v>
      </c>
    </row>
    <row r="239" spans="1:9" ht="16.2" thickBot="1" x14ac:dyDescent="0.35">
      <c r="A239" s="78">
        <v>138</v>
      </c>
      <c r="B239" s="74" t="s">
        <v>26</v>
      </c>
      <c r="C239" s="126">
        <v>2419.3000000000002</v>
      </c>
      <c r="D239" s="69">
        <v>1</v>
      </c>
      <c r="E239" s="70">
        <v>7272</v>
      </c>
      <c r="F239" s="70">
        <f t="shared" si="48"/>
        <v>7272</v>
      </c>
    </row>
    <row r="240" spans="1:9" ht="16.2" thickBot="1" x14ac:dyDescent="0.35">
      <c r="A240" s="238" t="s">
        <v>18</v>
      </c>
      <c r="B240" s="239"/>
      <c r="C240" s="98"/>
      <c r="D240" s="73">
        <f>SUM(D226,D227,D228,D229,D231,D232,D233,D234,D236,D237,D239,D238)</f>
        <v>15</v>
      </c>
      <c r="E240" s="92">
        <f>SUM(E226,E227,E228,E229,E231,E232,E233,E234,E236,E237,E238,E239)</f>
        <v>105593</v>
      </c>
      <c r="F240" s="92">
        <f>SUM(F226,F227,F228,F229,F231,F232,F233,F234,F236,F237,F238,F239)</f>
        <v>131396</v>
      </c>
      <c r="I240" s="185"/>
    </row>
    <row r="241" spans="1:9" ht="16.8" thickBot="1" x14ac:dyDescent="0.3">
      <c r="A241" s="259" t="s">
        <v>318</v>
      </c>
      <c r="B241" s="260"/>
      <c r="C241" s="260"/>
      <c r="D241" s="260"/>
      <c r="E241" s="260"/>
      <c r="F241" s="261"/>
    </row>
    <row r="242" spans="1:9" ht="16.2" thickBot="1" x14ac:dyDescent="0.35">
      <c r="A242" s="143">
        <v>139</v>
      </c>
      <c r="B242" s="81" t="s">
        <v>325</v>
      </c>
      <c r="C242" s="144">
        <v>1229.3</v>
      </c>
      <c r="D242" s="83">
        <v>1</v>
      </c>
      <c r="E242" s="138">
        <v>12042</v>
      </c>
      <c r="F242" s="124">
        <f t="shared" ref="F242:F243" si="49">E242*D242</f>
        <v>12042</v>
      </c>
    </row>
    <row r="243" spans="1:9" ht="16.2" thickBot="1" x14ac:dyDescent="0.35">
      <c r="A243" s="143">
        <v>140</v>
      </c>
      <c r="B243" s="81" t="s">
        <v>49</v>
      </c>
      <c r="C243" s="144">
        <v>2419.3000000000002</v>
      </c>
      <c r="D243" s="83">
        <v>1</v>
      </c>
      <c r="E243" s="138">
        <v>8601</v>
      </c>
      <c r="F243" s="124">
        <f t="shared" si="49"/>
        <v>8601</v>
      </c>
    </row>
    <row r="244" spans="1:9" ht="16.2" thickBot="1" x14ac:dyDescent="0.35">
      <c r="A244" s="143">
        <v>141</v>
      </c>
      <c r="B244" s="145" t="s">
        <v>261</v>
      </c>
      <c r="C244" s="83">
        <v>2419.3000000000002</v>
      </c>
      <c r="D244" s="146">
        <v>19</v>
      </c>
      <c r="E244" s="124">
        <v>8758</v>
      </c>
      <c r="F244" s="124">
        <f>E244*D244</f>
        <v>166402</v>
      </c>
    </row>
    <row r="245" spans="1:9" ht="16.8" thickBot="1" x14ac:dyDescent="0.3">
      <c r="A245" s="256" t="s">
        <v>268</v>
      </c>
      <c r="B245" s="257"/>
      <c r="C245" s="257"/>
      <c r="D245" s="257"/>
      <c r="E245" s="257"/>
      <c r="F245" s="258"/>
    </row>
    <row r="246" spans="1:9" ht="16.2" thickBot="1" x14ac:dyDescent="0.35">
      <c r="A246" s="81">
        <v>142</v>
      </c>
      <c r="B246" s="74" t="s">
        <v>306</v>
      </c>
      <c r="C246" s="126">
        <v>1229.3</v>
      </c>
      <c r="D246" s="69">
        <v>1</v>
      </c>
      <c r="E246" s="70">
        <v>11104</v>
      </c>
      <c r="F246" s="70">
        <f>E246*D246</f>
        <v>11104</v>
      </c>
    </row>
    <row r="247" spans="1:9" ht="16.2" thickBot="1" x14ac:dyDescent="0.35">
      <c r="A247" s="81">
        <v>143</v>
      </c>
      <c r="B247" s="81" t="s">
        <v>269</v>
      </c>
      <c r="C247" s="131">
        <v>2419.3000000000002</v>
      </c>
      <c r="D247" s="83">
        <v>3</v>
      </c>
      <c r="E247" s="70">
        <v>8758</v>
      </c>
      <c r="F247" s="70">
        <f>E247*D247</f>
        <v>26274</v>
      </c>
    </row>
    <row r="248" spans="1:9" ht="16.8" thickBot="1" x14ac:dyDescent="0.3">
      <c r="A248" s="256" t="s">
        <v>319</v>
      </c>
      <c r="B248" s="257"/>
      <c r="C248" s="257"/>
      <c r="D248" s="257"/>
      <c r="E248" s="257"/>
      <c r="F248" s="258"/>
    </row>
    <row r="249" spans="1:9" ht="16.2" thickBot="1" x14ac:dyDescent="0.35">
      <c r="A249" s="81">
        <v>144</v>
      </c>
      <c r="B249" s="74" t="s">
        <v>288</v>
      </c>
      <c r="C249" s="126">
        <v>1229.3</v>
      </c>
      <c r="D249" s="69">
        <v>1</v>
      </c>
      <c r="E249" s="70">
        <v>11104</v>
      </c>
      <c r="F249" s="70">
        <f>E249*D249</f>
        <v>11104</v>
      </c>
    </row>
    <row r="250" spans="1:9" ht="16.2" thickBot="1" x14ac:dyDescent="0.35">
      <c r="A250" s="81">
        <v>145</v>
      </c>
      <c r="B250" s="74" t="s">
        <v>261</v>
      </c>
      <c r="C250" s="83">
        <v>2419.3000000000002</v>
      </c>
      <c r="D250" s="69">
        <v>2</v>
      </c>
      <c r="E250" s="124">
        <v>8758</v>
      </c>
      <c r="F250" s="70">
        <f>E250*D250</f>
        <v>17516</v>
      </c>
    </row>
    <row r="251" spans="1:9" ht="16.2" thickBot="1" x14ac:dyDescent="0.35">
      <c r="A251" s="270" t="s">
        <v>18</v>
      </c>
      <c r="B251" s="271"/>
      <c r="C251" s="105"/>
      <c r="D251" s="73">
        <f>D242+D243+D244+D246+D247+D249+D250</f>
        <v>28</v>
      </c>
      <c r="E251" s="72">
        <f>E250+E249+E247+E246+E244+E243+E242</f>
        <v>69125</v>
      </c>
      <c r="F251" s="72">
        <f>F250+F249+F247+F246+F244+F243+F242</f>
        <v>253043</v>
      </c>
      <c r="I251" s="185"/>
    </row>
    <row r="252" spans="1:9" ht="16.8" thickBot="1" x14ac:dyDescent="0.3">
      <c r="A252" s="230" t="s">
        <v>270</v>
      </c>
      <c r="B252" s="231"/>
      <c r="C252" s="231"/>
      <c r="D252" s="231"/>
      <c r="E252" s="231"/>
      <c r="F252" s="232"/>
    </row>
    <row r="253" spans="1:9" ht="16.2" thickBot="1" x14ac:dyDescent="0.35">
      <c r="A253" s="81">
        <v>146</v>
      </c>
      <c r="B253" s="81" t="s">
        <v>85</v>
      </c>
      <c r="C253" s="126">
        <v>1229.3</v>
      </c>
      <c r="D253" s="58">
        <v>1</v>
      </c>
      <c r="E253" s="60">
        <v>11886</v>
      </c>
      <c r="F253" s="70">
        <f t="shared" ref="F253:F256" si="50">E253*D253</f>
        <v>11886</v>
      </c>
    </row>
    <row r="254" spans="1:9" ht="16.2" thickBot="1" x14ac:dyDescent="0.35">
      <c r="A254" s="81">
        <v>147</v>
      </c>
      <c r="B254" s="81" t="s">
        <v>317</v>
      </c>
      <c r="C254" s="126">
        <v>1229.3</v>
      </c>
      <c r="D254" s="83">
        <v>1</v>
      </c>
      <c r="E254" s="60">
        <v>11291</v>
      </c>
      <c r="F254" s="70">
        <f t="shared" si="50"/>
        <v>11291</v>
      </c>
    </row>
    <row r="255" spans="1:9" ht="16.2" thickBot="1" x14ac:dyDescent="0.35">
      <c r="A255" s="81">
        <v>148</v>
      </c>
      <c r="B255" s="81" t="s">
        <v>49</v>
      </c>
      <c r="C255" s="126">
        <v>2419.3000000000002</v>
      </c>
      <c r="D255" s="83">
        <v>2</v>
      </c>
      <c r="E255" s="124">
        <v>8601</v>
      </c>
      <c r="F255" s="70">
        <f t="shared" si="50"/>
        <v>17202</v>
      </c>
    </row>
    <row r="256" spans="1:9" ht="16.2" thickBot="1" x14ac:dyDescent="0.35">
      <c r="A256" s="81">
        <v>149</v>
      </c>
      <c r="B256" s="78" t="s">
        <v>265</v>
      </c>
      <c r="C256" s="126">
        <v>2419.3000000000002</v>
      </c>
      <c r="D256" s="83">
        <v>1</v>
      </c>
      <c r="E256" s="70">
        <v>7663</v>
      </c>
      <c r="F256" s="70">
        <f t="shared" si="50"/>
        <v>7663</v>
      </c>
    </row>
    <row r="257" spans="1:9" ht="16.2" thickBot="1" x14ac:dyDescent="0.35">
      <c r="A257" s="268" t="s">
        <v>18</v>
      </c>
      <c r="B257" s="269"/>
      <c r="C257" s="105"/>
      <c r="D257" s="73">
        <f>SUM(D253:D256)</f>
        <v>5</v>
      </c>
      <c r="E257" s="72">
        <f>SUM(E253:E256)</f>
        <v>39441</v>
      </c>
      <c r="F257" s="72">
        <f>SUM(F253:F256)</f>
        <v>48042</v>
      </c>
      <c r="I257" s="185"/>
    </row>
    <row r="258" spans="1:9" ht="16.8" thickBot="1" x14ac:dyDescent="0.3">
      <c r="A258" s="230" t="s">
        <v>278</v>
      </c>
      <c r="B258" s="231"/>
      <c r="C258" s="231"/>
      <c r="D258" s="231"/>
      <c r="E258" s="231"/>
      <c r="F258" s="232"/>
    </row>
    <row r="259" spans="1:9" ht="16.2" thickBot="1" x14ac:dyDescent="0.35">
      <c r="A259" s="81">
        <v>150</v>
      </c>
      <c r="B259" s="81" t="s">
        <v>85</v>
      </c>
      <c r="C259" s="68">
        <v>1229.3</v>
      </c>
      <c r="D259" s="83">
        <v>1</v>
      </c>
      <c r="E259" s="60">
        <v>11886</v>
      </c>
      <c r="F259" s="70">
        <f t="shared" ref="F259:F260" si="51">E259*D259</f>
        <v>11886</v>
      </c>
    </row>
    <row r="260" spans="1:9" ht="16.2" thickBot="1" x14ac:dyDescent="0.35">
      <c r="A260" s="81">
        <v>151</v>
      </c>
      <c r="B260" s="90" t="s">
        <v>49</v>
      </c>
      <c r="C260" s="130">
        <v>2419.3000000000002</v>
      </c>
      <c r="D260" s="58">
        <v>3</v>
      </c>
      <c r="E260" s="60">
        <v>8601</v>
      </c>
      <c r="F260" s="70">
        <f t="shared" si="51"/>
        <v>25803</v>
      </c>
    </row>
    <row r="261" spans="1:9" ht="16.2" thickBot="1" x14ac:dyDescent="0.35">
      <c r="A261" s="268" t="s">
        <v>18</v>
      </c>
      <c r="B261" s="269"/>
      <c r="C261" s="97"/>
      <c r="D261" s="91">
        <f>SUM(D259:D260)</f>
        <v>4</v>
      </c>
      <c r="E261" s="89">
        <f>SUM(E259:E260)</f>
        <v>20487</v>
      </c>
      <c r="F261" s="89">
        <f>SUM(F259:F260)</f>
        <v>37689</v>
      </c>
      <c r="I261" s="185"/>
    </row>
    <row r="262" spans="1:9" ht="16.8" thickBot="1" x14ac:dyDescent="0.3">
      <c r="A262" s="230" t="s">
        <v>294</v>
      </c>
      <c r="B262" s="231"/>
      <c r="C262" s="231"/>
      <c r="D262" s="231"/>
      <c r="E262" s="231"/>
      <c r="F262" s="232"/>
    </row>
    <row r="263" spans="1:9" ht="16.2" thickBot="1" x14ac:dyDescent="0.35">
      <c r="A263" s="81">
        <v>152</v>
      </c>
      <c r="B263" s="81" t="s">
        <v>85</v>
      </c>
      <c r="C263" s="126">
        <v>1229.3</v>
      </c>
      <c r="D263" s="83">
        <v>1</v>
      </c>
      <c r="E263" s="60">
        <v>11886</v>
      </c>
      <c r="F263" s="70">
        <f t="shared" ref="F263:F265" si="52">E263*D263</f>
        <v>11886</v>
      </c>
    </row>
    <row r="264" spans="1:9" ht="16.2" thickBot="1" x14ac:dyDescent="0.35">
      <c r="A264" s="81">
        <v>153</v>
      </c>
      <c r="B264" s="81" t="s">
        <v>49</v>
      </c>
      <c r="C264" s="126">
        <v>2419.3000000000002</v>
      </c>
      <c r="D264" s="83">
        <v>1</v>
      </c>
      <c r="E264" s="60">
        <v>8601</v>
      </c>
      <c r="F264" s="70">
        <f t="shared" si="52"/>
        <v>8601</v>
      </c>
    </row>
    <row r="265" spans="1:9" ht="16.2" thickBot="1" x14ac:dyDescent="0.35">
      <c r="A265" s="81">
        <v>154</v>
      </c>
      <c r="B265" s="95" t="s">
        <v>265</v>
      </c>
      <c r="C265" s="126">
        <v>2419.3000000000002</v>
      </c>
      <c r="D265" s="83">
        <v>1</v>
      </c>
      <c r="E265" s="124">
        <v>7663</v>
      </c>
      <c r="F265" s="70">
        <f t="shared" si="52"/>
        <v>7663</v>
      </c>
    </row>
    <row r="266" spans="1:9" ht="16.2" thickBot="1" x14ac:dyDescent="0.35">
      <c r="A266" s="268" t="s">
        <v>18</v>
      </c>
      <c r="B266" s="269"/>
      <c r="C266" s="97"/>
      <c r="D266" s="91">
        <f>SUM(D263:D265)</f>
        <v>3</v>
      </c>
      <c r="E266" s="89">
        <f>SUM(E263:E265)</f>
        <v>28150</v>
      </c>
      <c r="F266" s="89">
        <f>SUM(F263:F265)</f>
        <v>28150</v>
      </c>
      <c r="I266" s="185"/>
    </row>
    <row r="267" spans="1:9" ht="16.8" thickBot="1" x14ac:dyDescent="0.3">
      <c r="A267" s="230" t="s">
        <v>314</v>
      </c>
      <c r="B267" s="231"/>
      <c r="C267" s="231"/>
      <c r="D267" s="231"/>
      <c r="E267" s="231"/>
      <c r="F267" s="232"/>
    </row>
    <row r="268" spans="1:9" ht="16.2" thickBot="1" x14ac:dyDescent="0.35">
      <c r="A268" s="81">
        <v>155</v>
      </c>
      <c r="B268" s="81" t="s">
        <v>85</v>
      </c>
      <c r="C268" s="126">
        <v>1229.3</v>
      </c>
      <c r="D268" s="58">
        <v>1</v>
      </c>
      <c r="E268" s="60">
        <v>11886</v>
      </c>
      <c r="F268" s="70">
        <f t="shared" ref="F268:F270" si="53">E268*D268</f>
        <v>11886</v>
      </c>
    </row>
    <row r="269" spans="1:9" ht="16.2" thickBot="1" x14ac:dyDescent="0.35">
      <c r="A269" s="81">
        <v>156</v>
      </c>
      <c r="B269" s="81" t="s">
        <v>49</v>
      </c>
      <c r="C269" s="126">
        <v>2419.3000000000002</v>
      </c>
      <c r="D269" s="83">
        <v>1</v>
      </c>
      <c r="E269" s="124">
        <v>8601</v>
      </c>
      <c r="F269" s="70">
        <f t="shared" si="53"/>
        <v>8601</v>
      </c>
    </row>
    <row r="270" spans="1:9" ht="16.2" thickBot="1" x14ac:dyDescent="0.35">
      <c r="A270" s="81">
        <v>157</v>
      </c>
      <c r="B270" s="59" t="s">
        <v>265</v>
      </c>
      <c r="C270" s="126">
        <v>2419.3000000000002</v>
      </c>
      <c r="D270" s="83">
        <v>1</v>
      </c>
      <c r="E270" s="124">
        <v>7663</v>
      </c>
      <c r="F270" s="70">
        <f t="shared" si="53"/>
        <v>7663</v>
      </c>
    </row>
    <row r="271" spans="1:9" ht="17.55" customHeight="1" thickBot="1" x14ac:dyDescent="0.35">
      <c r="A271" s="268" t="s">
        <v>18</v>
      </c>
      <c r="B271" s="269"/>
      <c r="C271" s="97"/>
      <c r="D271" s="91">
        <f>SUM(D268:D270)</f>
        <v>3</v>
      </c>
      <c r="E271" s="89">
        <f>SUM(E268:E270)</f>
        <v>28150</v>
      </c>
      <c r="F271" s="89">
        <f>SUM(F268:F270)</f>
        <v>28150</v>
      </c>
      <c r="I271" s="185"/>
    </row>
    <row r="272" spans="1:9" ht="17.55" customHeight="1" thickBot="1" x14ac:dyDescent="0.35">
      <c r="A272" s="238" t="s">
        <v>262</v>
      </c>
      <c r="B272" s="239"/>
      <c r="C272" s="98"/>
      <c r="D272" s="203">
        <f>SUM(D271,D266,D261,D257,D251,D240,D224,D208,D170,D165,D152,D141,D125,D119,D108,D97,D85,D74,D69,D61,D57,D50,D44,D40,D34,D29,D25)</f>
        <v>285</v>
      </c>
      <c r="E272" s="92">
        <f>SUM(E271,E266,E261,E257,E251,E240,E224,E208,E170,E165,E152,E141,E125,E119,E108,E97,E85,E74,E69,E61,E57,E50,E44,E40,E34,E29,E25)</f>
        <v>1531210</v>
      </c>
      <c r="F272" s="92">
        <f>SUM(F271,F266,F261,F257,F251,F240,F224,F208,F170,F165,F152,F141,F125,F119,F108,F97,F85,F74,F69,F61,F57,F50,F44,F40,F34,F29,F25)</f>
        <v>2676710</v>
      </c>
    </row>
    <row r="273" spans="1:6" hidden="1" x14ac:dyDescent="0.3">
      <c r="A273" s="108"/>
      <c r="B273" s="108"/>
      <c r="C273" s="108"/>
      <c r="D273" s="109"/>
      <c r="E273" s="110"/>
      <c r="F273" s="110"/>
    </row>
    <row r="274" spans="1:6" hidden="1" x14ac:dyDescent="0.3">
      <c r="A274" s="108"/>
      <c r="B274" s="108"/>
      <c r="C274" s="108"/>
      <c r="D274" s="109"/>
      <c r="E274" s="110"/>
      <c r="F274" s="110"/>
    </row>
    <row r="275" spans="1:6" ht="30.75" customHeight="1" x14ac:dyDescent="0.3"/>
    <row r="276" spans="1:6" ht="1.5" hidden="1" customHeight="1" x14ac:dyDescent="0.3">
      <c r="A276" s="272"/>
      <c r="B276" s="272"/>
      <c r="C276" s="112"/>
      <c r="D276" s="282"/>
      <c r="E276" s="282"/>
      <c r="F276" s="282"/>
    </row>
    <row r="277" spans="1:6" ht="7.5" hidden="1" customHeight="1" x14ac:dyDescent="0.3">
      <c r="A277" s="272"/>
      <c r="B277" s="272"/>
      <c r="C277" s="112"/>
      <c r="D277" s="282"/>
      <c r="E277" s="282"/>
      <c r="F277" s="282"/>
    </row>
    <row r="278" spans="1:6" ht="18.75" customHeight="1" x14ac:dyDescent="0.3">
      <c r="A278" s="223" t="s">
        <v>334</v>
      </c>
      <c r="B278" s="223"/>
      <c r="C278" s="179"/>
      <c r="D278" s="180"/>
      <c r="E278" s="222" t="s">
        <v>335</v>
      </c>
      <c r="F278" s="222"/>
    </row>
    <row r="279" spans="1:6" ht="44.55" customHeight="1" x14ac:dyDescent="0.3">
      <c r="A279" s="223" t="s">
        <v>338</v>
      </c>
      <c r="B279" s="223"/>
      <c r="C279" s="181"/>
      <c r="D279" s="182"/>
      <c r="E279" s="222" t="s">
        <v>336</v>
      </c>
      <c r="F279" s="222"/>
    </row>
    <row r="280" spans="1:6" ht="45" customHeight="1" x14ac:dyDescent="0.3">
      <c r="A280" s="223" t="s">
        <v>348</v>
      </c>
      <c r="B280" s="223"/>
      <c r="C280" s="183"/>
      <c r="D280" s="182"/>
      <c r="E280" s="223" t="s">
        <v>337</v>
      </c>
      <c r="F280" s="223"/>
    </row>
    <row r="281" spans="1:6" ht="24.75" customHeight="1" x14ac:dyDescent="0.3">
      <c r="A281" s="267"/>
      <c r="B281" s="267"/>
      <c r="C281" s="113"/>
    </row>
    <row r="282" spans="1:6" ht="26.25" customHeight="1" x14ac:dyDescent="0.3">
      <c r="A282" s="114"/>
      <c r="B282" s="114"/>
      <c r="C282" s="114"/>
      <c r="F282" s="115"/>
    </row>
    <row r="283" spans="1:6" ht="26.25" customHeight="1" x14ac:dyDescent="0.3">
      <c r="A283" s="114"/>
      <c r="B283" s="114"/>
      <c r="C283" s="114"/>
      <c r="F283" s="115"/>
    </row>
  </sheetData>
  <mergeCells count="121">
    <mergeCell ref="A58:F58"/>
    <mergeCell ref="A61:B61"/>
    <mergeCell ref="A267:F267"/>
    <mergeCell ref="A271:B271"/>
    <mergeCell ref="A198:B198"/>
    <mergeCell ref="A195:F195"/>
    <mergeCell ref="A209:F209"/>
    <mergeCell ref="A266:B266"/>
    <mergeCell ref="A145:F145"/>
    <mergeCell ref="A261:B261"/>
    <mergeCell ref="A213:F213"/>
    <mergeCell ref="A166:F166"/>
    <mergeCell ref="A258:F258"/>
    <mergeCell ref="A241:F241"/>
    <mergeCell ref="A257:B257"/>
    <mergeCell ref="A186:F186"/>
    <mergeCell ref="A182:F182"/>
    <mergeCell ref="A252:F252"/>
    <mergeCell ref="A194:B194"/>
    <mergeCell ref="A141:B141"/>
    <mergeCell ref="A224:B224"/>
    <mergeCell ref="A171:F171"/>
    <mergeCell ref="A204:F204"/>
    <mergeCell ref="A176:B176"/>
    <mergeCell ref="D1:F1"/>
    <mergeCell ref="A74:B74"/>
    <mergeCell ref="A75:F75"/>
    <mergeCell ref="A76:F76"/>
    <mergeCell ref="A79:F79"/>
    <mergeCell ref="A82:F82"/>
    <mergeCell ref="A85:B85"/>
    <mergeCell ref="A142:F142"/>
    <mergeCell ref="A156:F156"/>
    <mergeCell ref="A126:F126"/>
    <mergeCell ref="A86:F86"/>
    <mergeCell ref="A90:F90"/>
    <mergeCell ref="A94:F94"/>
    <mergeCell ref="A108:B108"/>
    <mergeCell ref="A101:F101"/>
    <mergeCell ref="A105:F105"/>
    <mergeCell ref="A113:F113"/>
    <mergeCell ref="A116:F116"/>
    <mergeCell ref="A137:F137"/>
    <mergeCell ref="A125:B125"/>
    <mergeCell ref="A119:B119"/>
    <mergeCell ref="A130:F130"/>
    <mergeCell ref="A133:F133"/>
    <mergeCell ref="A120:F120"/>
    <mergeCell ref="A281:B281"/>
    <mergeCell ref="A279:B279"/>
    <mergeCell ref="A262:F262"/>
    <mergeCell ref="A203:B203"/>
    <mergeCell ref="A251:B251"/>
    <mergeCell ref="A62:F62"/>
    <mergeCell ref="A98:F98"/>
    <mergeCell ref="A97:B97"/>
    <mergeCell ref="A109:F109"/>
    <mergeCell ref="A280:B280"/>
    <mergeCell ref="A278:B278"/>
    <mergeCell ref="A276:B277"/>
    <mergeCell ref="A191:F191"/>
    <mergeCell ref="A208:B208"/>
    <mergeCell ref="A199:F199"/>
    <mergeCell ref="A153:F153"/>
    <mergeCell ref="A70:F70"/>
    <mergeCell ref="A148:F148"/>
    <mergeCell ref="D276:F277"/>
    <mergeCell ref="A69:B69"/>
    <mergeCell ref="A272:B272"/>
    <mergeCell ref="A245:F245"/>
    <mergeCell ref="A248:F248"/>
    <mergeCell ref="A225:F225"/>
    <mergeCell ref="A170:B170"/>
    <mergeCell ref="A161:F161"/>
    <mergeCell ref="A152:B152"/>
    <mergeCell ref="A177:F177"/>
    <mergeCell ref="A240:B240"/>
    <mergeCell ref="A165:B165"/>
    <mergeCell ref="A179:F179"/>
    <mergeCell ref="A207:B207"/>
    <mergeCell ref="A217:F217"/>
    <mergeCell ref="A221:F221"/>
    <mergeCell ref="A230:F230"/>
    <mergeCell ref="A235:F235"/>
    <mergeCell ref="A190:B190"/>
    <mergeCell ref="A185:B185"/>
    <mergeCell ref="A4:C4"/>
    <mergeCell ref="A34:B34"/>
    <mergeCell ref="A35:F35"/>
    <mergeCell ref="A40:B40"/>
    <mergeCell ref="A57:B57"/>
    <mergeCell ref="A45:F45"/>
    <mergeCell ref="A54:F54"/>
    <mergeCell ref="A44:B44"/>
    <mergeCell ref="A50:B50"/>
    <mergeCell ref="A51:F51"/>
    <mergeCell ref="A41:F41"/>
    <mergeCell ref="E278:F278"/>
    <mergeCell ref="E279:F279"/>
    <mergeCell ref="E280:F280"/>
    <mergeCell ref="A3:F3"/>
    <mergeCell ref="A7:F7"/>
    <mergeCell ref="A5:D5"/>
    <mergeCell ref="A8:F8"/>
    <mergeCell ref="E4:F4"/>
    <mergeCell ref="A15:F15"/>
    <mergeCell ref="A30:F30"/>
    <mergeCell ref="A26:F26"/>
    <mergeCell ref="A19:F19"/>
    <mergeCell ref="A25:B25"/>
    <mergeCell ref="A29:B29"/>
    <mergeCell ref="A9:F9"/>
    <mergeCell ref="A13:F13"/>
    <mergeCell ref="A27:F27"/>
    <mergeCell ref="A14:F14"/>
    <mergeCell ref="A17:A18"/>
    <mergeCell ref="B17:B18"/>
    <mergeCell ref="D17:D18"/>
    <mergeCell ref="E17:E18"/>
    <mergeCell ref="F17:F18"/>
    <mergeCell ref="C17:C18"/>
  </mergeCells>
  <phoneticPr fontId="15" type="noConversion"/>
  <pageMargins left="0.74803149606299213" right="0.74803149606299213" top="0.39370078740157483" bottom="0.43307086614173229" header="0" footer="0.51181102362204722"/>
  <pageSetup paperSize="9" scale="72" orientation="portrait" verticalDpi="200" r:id="rId1"/>
  <headerFooter alignWithMargins="0"/>
  <rowBreaks count="5" manualBreakCount="5">
    <brk id="61" max="5" man="1"/>
    <brk id="119" max="5" man="1"/>
    <brk id="170" max="5" man="1"/>
    <brk id="208" max="5" man="1"/>
    <brk id="26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246</v>
      </c>
      <c r="C1" s="47"/>
      <c r="D1" s="52"/>
      <c r="E1" s="52"/>
    </row>
    <row r="2" spans="2:5" x14ac:dyDescent="0.25">
      <c r="B2" s="46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249</v>
      </c>
      <c r="C6" s="47"/>
      <c r="D6" s="52"/>
      <c r="E6" s="54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247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246</v>
      </c>
      <c r="C1" s="47"/>
      <c r="D1" s="52"/>
      <c r="E1" s="52"/>
    </row>
    <row r="2" spans="2:5" x14ac:dyDescent="0.25">
      <c r="B2" s="47" t="s">
        <v>252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248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249</v>
      </c>
      <c r="C6" s="47"/>
      <c r="D6" s="52"/>
      <c r="E6" s="52" t="s">
        <v>250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251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Лист2</vt:lpstr>
      <vt:lpstr>Лист1 (2)</vt:lpstr>
      <vt:lpstr>штатний на 01.02.2026 р.</vt:lpstr>
      <vt:lpstr>Отчет о совместимости</vt:lpstr>
      <vt:lpstr>Отчет о совместимости (1)</vt:lpstr>
      <vt:lpstr>Отчет о совместимости (2)</vt:lpstr>
      <vt:lpstr>min</vt:lpstr>
      <vt:lpstr>'штатний на 01.02.2026 р.'!Заголовки_для_друку</vt:lpstr>
      <vt:lpstr>над_за_ранг</vt:lpstr>
      <vt:lpstr>'Лист1 (2)'!Область_друку</vt:lpstr>
      <vt:lpstr>'штатний на 01.02.2026 р.'!Область_друку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Антоніна Коломієць</cp:lastModifiedBy>
  <cp:lastPrinted>2026-01-23T14:02:31Z</cp:lastPrinted>
  <dcterms:created xsi:type="dcterms:W3CDTF">2002-12-04T15:30:05Z</dcterms:created>
  <dcterms:modified xsi:type="dcterms:W3CDTF">2026-01-27T12:24:53Z</dcterms:modified>
</cp:coreProperties>
</file>