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2CE44587-7418-48F3-8275-4EBBBC7B8E7E}" xr6:coauthVersionLast="47" xr6:coauthVersionMax="47" xr10:uidLastSave="{00000000-0000-0000-0000-000000000000}"/>
  <bookViews>
    <workbookView xWindow="-3345" yWindow="-21720" windowWidth="38640" windowHeight="211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G45" i="1"/>
  <c r="G44" i="1"/>
  <c r="G41" i="1"/>
  <c r="G25" i="1"/>
  <c r="G38" i="1"/>
  <c r="G36" i="1"/>
  <c r="G34" i="1"/>
  <c r="G33" i="1"/>
  <c r="G32" i="1"/>
  <c r="G31" i="1"/>
  <c r="G30" i="1"/>
  <c r="G29" i="1"/>
  <c r="G28" i="1"/>
  <c r="G26" i="1"/>
  <c r="G23" i="1"/>
  <c r="G22" i="1"/>
  <c r="G20" i="1"/>
  <c r="G52" i="1"/>
  <c r="G50" i="1"/>
  <c r="G49" i="1"/>
  <c r="G42" i="1"/>
  <c r="G43" i="1"/>
  <c r="G46" i="1"/>
  <c r="G47" i="1"/>
  <c r="G48" i="1"/>
  <c r="C39" i="1"/>
  <c r="F58" i="2"/>
  <c r="F57" i="2"/>
  <c r="F56" i="2"/>
  <c r="F53" i="2"/>
  <c r="F52" i="2"/>
  <c r="F51" i="2"/>
  <c r="F50" i="2"/>
  <c r="F49" i="2"/>
  <c r="F48" i="2"/>
  <c r="F47" i="2"/>
  <c r="F45" i="2"/>
  <c r="G39" i="1" l="1"/>
  <c r="H57" i="2"/>
  <c r="H56" i="2"/>
  <c r="H53" i="2"/>
  <c r="H50" i="2"/>
  <c r="H49" i="2"/>
  <c r="H48" i="2"/>
  <c r="H47" i="2"/>
  <c r="H64" i="2"/>
  <c r="D59" i="2"/>
  <c r="H58" i="2"/>
  <c r="G54" i="2"/>
  <c r="D54" i="2"/>
  <c r="H51" i="2"/>
  <c r="H45" i="2"/>
  <c r="G18" i="1"/>
  <c r="G54" i="1" l="1"/>
  <c r="H59" i="2"/>
  <c r="H54" i="2"/>
</calcChain>
</file>

<file path=xl/sharedStrings.xml><?xml version="1.0" encoding="utf-8"?>
<sst xmlns="http://schemas.openxmlformats.org/spreadsheetml/2006/main" count="169" uniqueCount="122">
  <si>
    <t>С.М.Штефуца</t>
  </si>
  <si>
    <r>
      <t xml:space="preserve">                        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Начальник  КП “Хусттепло”</t>
    </r>
  </si>
  <si>
    <t>Штатний  розпис</t>
  </si>
  <si>
    <t xml:space="preserve">                                                                     виробничих  працівників  КП  “Хусттепло”</t>
  </si>
  <si>
    <t>Найменування  професій</t>
  </si>
  <si>
    <t>код  класифікатора професій ДК003-2005</t>
  </si>
  <si>
    <t>к-сть штатних одиниць</t>
  </si>
  <si>
    <t>розряд</t>
  </si>
  <si>
    <t>Тарифна  ставка</t>
  </si>
  <si>
    <t>годинна</t>
  </si>
  <si>
    <t>місячна</t>
  </si>
  <si>
    <t>Всього</t>
  </si>
  <si>
    <t>Всього  постійних</t>
  </si>
  <si>
    <t>Робітники, що  працюють  по  строковому  трудовому  договору  на  опалювальний  період</t>
  </si>
  <si>
    <t>Робітники, що  працюють по  строковому  договору  на  неопалювальний  період</t>
  </si>
  <si>
    <t xml:space="preserve">Річний    ФОП  </t>
  </si>
  <si>
    <t>8163.2</t>
  </si>
  <si>
    <t>8162.2</t>
  </si>
  <si>
    <t xml:space="preserve">                           Постійні працівники</t>
  </si>
  <si>
    <t>додаток 5</t>
  </si>
  <si>
    <t>Начальник</t>
  </si>
  <si>
    <t>Заст.начальника-головний  інженер</t>
  </si>
  <si>
    <t>Головний  бухгалтер</t>
  </si>
  <si>
    <t>Бухгалтер  (з дипломом)</t>
  </si>
  <si>
    <t>Економіст</t>
  </si>
  <si>
    <t>Інженер з охорони праці</t>
  </si>
  <si>
    <t>Технік  з планування</t>
  </si>
  <si>
    <t>1223.1</t>
  </si>
  <si>
    <t>2441.2</t>
  </si>
  <si>
    <t>1222.2</t>
  </si>
  <si>
    <t>категорія / група</t>
  </si>
  <si>
    <t>Фахівці</t>
  </si>
  <si>
    <t>Директор( генеральний директор, начальник, інший керівник)</t>
  </si>
  <si>
    <t>1210.1</t>
  </si>
  <si>
    <t>оклад</t>
  </si>
  <si>
    <t xml:space="preserve">                        Головний інженер</t>
  </si>
  <si>
    <t xml:space="preserve">                       Заступник директора , головний бухгалтер</t>
  </si>
  <si>
    <t>Заст.начальника підприємства</t>
  </si>
  <si>
    <t xml:space="preserve">                     Майстри</t>
  </si>
  <si>
    <t>ст. майстер</t>
  </si>
  <si>
    <t>Майстер з експлуатації та ремонту машин і механізмів</t>
  </si>
  <si>
    <t>Майстерз експлуатації устаткування газових об"єктів</t>
  </si>
  <si>
    <t xml:space="preserve">                        Професіонали</t>
  </si>
  <si>
    <t>спеціаліст</t>
  </si>
  <si>
    <t>Сторож</t>
  </si>
  <si>
    <t xml:space="preserve">Разом </t>
  </si>
  <si>
    <t>Робітники, що  працюють по  строковому  договору  на  опалювальний  період</t>
  </si>
  <si>
    <t>_______________</t>
  </si>
  <si>
    <r>
      <rPr>
        <b/>
        <sz val="14"/>
        <color theme="1"/>
        <rFont val="Calibri"/>
        <family val="2"/>
        <charset val="204"/>
      </rPr>
      <t>"</t>
    </r>
    <r>
      <rPr>
        <b/>
        <sz val="14"/>
        <color theme="1"/>
        <rFont val="Calibri"/>
        <family val="2"/>
        <charset val="204"/>
        <scheme val="minor"/>
      </rPr>
      <t>Затверджую</t>
    </r>
    <r>
      <rPr>
        <b/>
        <sz val="14"/>
        <color theme="1"/>
        <rFont val="Calibri"/>
        <family val="2"/>
        <charset val="204"/>
      </rPr>
      <t>"</t>
    </r>
  </si>
  <si>
    <t>_________________</t>
  </si>
  <si>
    <t>_________</t>
  </si>
  <si>
    <t>к-сть шта   тних одиниць</t>
  </si>
  <si>
    <t>2411.2</t>
  </si>
  <si>
    <t>2149.2</t>
  </si>
  <si>
    <t>Коефіціент до мінімального прожиткового для працездатних осіб з 01липня 2022 року</t>
  </si>
  <si>
    <t>Слюсар  КВПіА 1,3*1,35*2,2</t>
  </si>
  <si>
    <t>Електрогазозварювальник 1,3*1,54*2,2</t>
  </si>
  <si>
    <t>Апаратчик хімводоочищення 1,3*1,08*2,2</t>
  </si>
  <si>
    <t>Апаратчик ХВ1,3*1,08*2,2</t>
  </si>
  <si>
    <t>Слюсар з  аварійно-відновлювальних робіт1,3*1,54*2,2</t>
  </si>
  <si>
    <t>Слюсар  з  ремонту  устаткування котельних та пилопідготовчих цехів  1,3*1,35*2,2</t>
  </si>
  <si>
    <t xml:space="preserve">                     з 01  січня  2024  р. галузева угода  №57</t>
  </si>
  <si>
    <t>Оператор  котельні: 1,3*1,08*2,2*1,08</t>
  </si>
  <si>
    <t>Підмінний  оператор1,3*1,08*2,2*1,08</t>
  </si>
  <si>
    <t>Електромонтер  з ремонту  та  обслуговування електроустаткування 1,3*1,54*2,2*1,08</t>
  </si>
  <si>
    <t xml:space="preserve">                     з 01  січня 2024  р. галузева угода  №57</t>
  </si>
  <si>
    <t xml:space="preserve">                                                             прожитковий мінімум -3028,00грн.</t>
  </si>
  <si>
    <t>3028*1,3*2,38*2,2</t>
  </si>
  <si>
    <t>3028*1,3*2,38*2,2/2</t>
  </si>
  <si>
    <t>3028*1,3*2,2*2,38</t>
  </si>
  <si>
    <t>В. о. головного   бухгалтера</t>
  </si>
  <si>
    <t>Попович М. В.</t>
  </si>
  <si>
    <r>
      <t>Заробітна плата з розрахунку  мінімального прожиткового розміру  - 3028,00 грн.</t>
    </r>
    <r>
      <rPr>
        <u/>
        <sz val="12"/>
        <color rgb="FF808080"/>
        <rFont val="Arial"/>
        <family val="2"/>
        <charset val="204"/>
      </rPr>
      <t xml:space="preserve"> </t>
    </r>
    <r>
      <rPr>
        <sz val="11"/>
        <color rgb="FF808080"/>
        <rFont val="Arial"/>
        <family val="2"/>
        <charset val="204"/>
      </rPr>
      <t> </t>
    </r>
    <r>
      <rPr>
        <b/>
        <i/>
        <sz val="11"/>
        <color rgb="FF545454"/>
        <rFont val="Times New Roman"/>
        <family val="1"/>
        <charset val="204"/>
      </rPr>
      <t xml:space="preserve">відповідно до ст.7  Закону про держбюджет України на 2022 рік </t>
    </r>
    <r>
      <rPr>
        <b/>
        <i/>
        <sz val="11"/>
        <color theme="1"/>
        <rFont val="Calibri"/>
        <family val="2"/>
        <charset val="204"/>
        <scheme val="minor"/>
      </rPr>
      <t xml:space="preserve"> з коефіцієнтами згідно Галузевої угоди  роботодавців  ЖКГ  України №57</t>
    </r>
  </si>
  <si>
    <t>3028*1,3*2,38*3,3</t>
  </si>
  <si>
    <t>3028*1,3*2,97*2,38</t>
  </si>
  <si>
    <t>3028*1,3*2,81*2,38</t>
  </si>
  <si>
    <t>3028*1,3*2,38*2,0</t>
  </si>
  <si>
    <t>Морозов Г.Г.</t>
  </si>
  <si>
    <t>______________Губаль В.І.</t>
  </si>
  <si>
    <t>Начальник  підприємства</t>
  </si>
  <si>
    <t>Місячна заробітна плата</t>
  </si>
  <si>
    <t>Головний  інженер</t>
  </si>
  <si>
    <t xml:space="preserve">                      Заст.начальника підприємства, головний бухгалтер</t>
  </si>
  <si>
    <t xml:space="preserve">                    Професіонали</t>
  </si>
  <si>
    <t>Бухгалтер  (з дипломом магістра)</t>
  </si>
  <si>
    <t>мол. спеціаліст</t>
  </si>
  <si>
    <t>Фахівець з публічних закупівель</t>
  </si>
  <si>
    <t>провідний спеціаліст</t>
  </si>
  <si>
    <t>Юрист</t>
  </si>
  <si>
    <t xml:space="preserve">                 Фахівці</t>
  </si>
  <si>
    <t>Інспектор кадрів</t>
  </si>
  <si>
    <t>Технік з обліку</t>
  </si>
  <si>
    <t>ВСЬОГО</t>
  </si>
  <si>
    <t>Експлуатація та обслуговування обладнання котелень,теплових бунктів,теплових та електричних мереж</t>
  </si>
  <si>
    <t>Апаратник хімводоочищення</t>
  </si>
  <si>
    <t>Електрогазозварник</t>
  </si>
  <si>
    <t>Електромонтер з обслуговування електроустаткування</t>
  </si>
  <si>
    <t>Оператор котельні</t>
  </si>
  <si>
    <t>Слюсар аварійно - відновлювальних робіт</t>
  </si>
  <si>
    <t>Слюсар з експлуатації та ремонту газового устаткування</t>
  </si>
  <si>
    <t>Слюсар з обслуговування теплових пунктів</t>
  </si>
  <si>
    <t>Слюсар з ремонту устаткування котельних та пилопідготовчих цехів</t>
  </si>
  <si>
    <t>Загальновиробничі ( невиробничі види робіт і послуг)</t>
  </si>
  <si>
    <t>Головний бухгалтер</t>
  </si>
  <si>
    <t>Ігнатко Л.І.</t>
  </si>
  <si>
    <t>"ПОГОДЖЕНО"</t>
  </si>
  <si>
    <t xml:space="preserve">                                                                                    </t>
  </si>
  <si>
    <t>Начальник  КП “Хусттепло”</t>
  </si>
  <si>
    <t>Інженер з експлуатації газових об'єктів</t>
  </si>
  <si>
    <t>"Затверджую"</t>
  </si>
  <si>
    <t>майстер</t>
  </si>
  <si>
    <t>ст.майстер</t>
  </si>
  <si>
    <t>ВСЬОГО  ПО ПІДПРИЄМСТВУ</t>
  </si>
  <si>
    <t xml:space="preserve">виробничих  працівників  КП  “Хусттепло” </t>
  </si>
  <si>
    <t>Мінімальна заробітна плата 8647 грн.</t>
  </si>
  <si>
    <t>Мінімальний    прожитковий мінімум -3328,00грн.</t>
  </si>
  <si>
    <t>в.о. міського голови</t>
  </si>
  <si>
    <t xml:space="preserve">                Техніки усіх спеціальностей, лаборанти</t>
  </si>
  <si>
    <t xml:space="preserve">додаткова, доплата </t>
  </si>
  <si>
    <t>Штатний розпис на 2026 рік в кількості  130,5 одиниць  з місячним  фондом заробітної плати Один мільйон сімсот тридцять вісім тисяч двісті сімдесят чотири гривні, 58 копійок</t>
  </si>
  <si>
    <t>з січня  2026  р. галузева угода  №57 від 02.11.2017 року</t>
  </si>
  <si>
    <t>Рішення виконавчого комітету Хустської т/г від "27" січня 2026 р. №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</si>
</sst>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u/>
      <sz val="12"/>
      <color rgb="FF808080"/>
      <name val="Arial"/>
      <family val="2"/>
      <charset val="204"/>
    </font>
    <font>
      <sz val="11"/>
      <color rgb="FF808080"/>
      <name val="Arial"/>
      <family val="2"/>
      <charset val="204"/>
    </font>
    <font>
      <b/>
      <i/>
      <sz val="11"/>
      <color rgb="FF54545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justify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0" fillId="0" borderId="0" xfId="0" applyNumberFormat="1"/>
    <xf numFmtId="1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justify" wrapText="1"/>
    </xf>
    <xf numFmtId="0" fontId="16" fillId="0" borderId="1" xfId="0" applyFont="1" applyBorder="1"/>
    <xf numFmtId="0" fontId="16" fillId="0" borderId="0" xfId="0" applyFont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justify" vertical="top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4" fillId="0" borderId="1" xfId="0" applyFont="1" applyBorder="1"/>
    <xf numFmtId="0" fontId="15" fillId="0" borderId="10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8" xfId="0" applyFont="1" applyBorder="1" applyAlignment="1">
      <alignment wrapText="1"/>
    </xf>
    <xf numFmtId="0" fontId="15" fillId="0" borderId="9" xfId="0" applyFont="1" applyBorder="1" applyAlignment="1">
      <alignment wrapText="1"/>
    </xf>
    <xf numFmtId="0" fontId="4" fillId="0" borderId="2" xfId="0" applyFont="1" applyBorder="1"/>
    <xf numFmtId="0" fontId="15" fillId="0" borderId="2" xfId="0" applyFont="1" applyBorder="1" applyAlignment="1">
      <alignment horizontal="center"/>
    </xf>
    <xf numFmtId="0" fontId="15" fillId="0" borderId="0" xfId="0" applyFont="1"/>
    <xf numFmtId="0" fontId="0" fillId="0" borderId="10" xfId="0" applyBorder="1"/>
    <xf numFmtId="0" fontId="0" fillId="0" borderId="10" xfId="0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7" xfId="0" applyFont="1" applyBorder="1"/>
    <xf numFmtId="0" fontId="16" fillId="0" borderId="8" xfId="0" applyFont="1" applyBorder="1"/>
    <xf numFmtId="0" fontId="16" fillId="0" borderId="9" xfId="0" applyFont="1" applyBorder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5" fillId="0" borderId="7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15" fillId="0" borderId="7" xfId="0" applyFont="1" applyBorder="1" applyAlignment="1">
      <alignment wrapText="1"/>
    </xf>
    <xf numFmtId="0" fontId="15" fillId="0" borderId="8" xfId="0" applyFont="1" applyBorder="1"/>
    <xf numFmtId="0" fontId="15" fillId="0" borderId="9" xfId="0" applyFont="1" applyBorder="1"/>
    <xf numFmtId="0" fontId="15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/>
    <xf numFmtId="0" fontId="15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0" xfId="0" applyFont="1" applyAlignment="1">
      <alignment horizontal="right"/>
    </xf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/>
    <xf numFmtId="0" fontId="5" fillId="0" borderId="4" xfId="0" applyFont="1" applyBorder="1" applyAlignment="1">
      <alignment horizontal="justify" vertical="top" wrapText="1"/>
    </xf>
    <xf numFmtId="0" fontId="0" fillId="0" borderId="5" xfId="0" applyBorder="1"/>
    <xf numFmtId="0" fontId="0" fillId="0" borderId="6" xfId="0" applyBorder="1"/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56"/>
  <sheetViews>
    <sheetView tabSelected="1" view="pageBreakPreview" zoomScale="115" zoomScaleNormal="100" zoomScaleSheetLayoutView="115" workbookViewId="0">
      <selection activeCell="A4" sqref="A4:C4"/>
    </sheetView>
  </sheetViews>
  <sheetFormatPr defaultRowHeight="14.4" x14ac:dyDescent="0.3"/>
  <cols>
    <col min="1" max="1" width="27.5546875" customWidth="1"/>
    <col min="2" max="4" width="13.88671875" style="26" customWidth="1"/>
    <col min="5" max="6" width="15.88671875" style="26" customWidth="1"/>
    <col min="7" max="7" width="26.5546875" style="26" customWidth="1"/>
  </cols>
  <sheetData>
    <row r="2" spans="1:7" ht="66.599999999999994" customHeight="1" x14ac:dyDescent="0.35">
      <c r="A2" s="69"/>
      <c r="B2" s="69"/>
      <c r="C2" s="69"/>
      <c r="D2" s="69"/>
      <c r="E2" s="82" t="s">
        <v>119</v>
      </c>
      <c r="F2" s="82"/>
      <c r="G2" s="82"/>
    </row>
    <row r="3" spans="1:7" ht="18" x14ac:dyDescent="0.35">
      <c r="A3" s="31"/>
      <c r="B3" s="35"/>
      <c r="C3" s="35"/>
      <c r="D3" s="35"/>
      <c r="E3" s="35"/>
      <c r="F3" s="35"/>
      <c r="G3" s="35"/>
    </row>
    <row r="4" spans="1:7" ht="18" x14ac:dyDescent="0.35">
      <c r="A4" s="113" t="s">
        <v>121</v>
      </c>
      <c r="B4" s="112"/>
      <c r="C4" s="112"/>
      <c r="D4" s="35"/>
      <c r="E4" s="35"/>
      <c r="F4" s="35"/>
      <c r="G4" s="35"/>
    </row>
    <row r="5" spans="1:7" ht="15.75" customHeight="1" x14ac:dyDescent="0.35">
      <c r="A5" s="83" t="s">
        <v>105</v>
      </c>
      <c r="B5" s="83"/>
      <c r="C5" s="35"/>
      <c r="D5" s="35"/>
      <c r="E5" s="35"/>
      <c r="F5" s="34" t="s">
        <v>109</v>
      </c>
      <c r="G5" s="35"/>
    </row>
    <row r="6" spans="1:7" ht="18" x14ac:dyDescent="0.35">
      <c r="A6" s="31" t="s">
        <v>116</v>
      </c>
      <c r="B6" s="35"/>
      <c r="C6" s="35"/>
      <c r="D6" s="35"/>
      <c r="E6" s="35" t="s">
        <v>106</v>
      </c>
      <c r="F6" s="61" t="s">
        <v>107</v>
      </c>
      <c r="G6" s="61"/>
    </row>
    <row r="7" spans="1:7" ht="18" x14ac:dyDescent="0.35">
      <c r="A7" s="83" t="s">
        <v>78</v>
      </c>
      <c r="B7" s="83"/>
      <c r="C7" s="83"/>
      <c r="D7" s="83"/>
      <c r="E7" s="35"/>
      <c r="F7" s="35" t="s">
        <v>47</v>
      </c>
      <c r="G7" s="34" t="s">
        <v>77</v>
      </c>
    </row>
    <row r="8" spans="1:7" ht="45.6" customHeight="1" x14ac:dyDescent="0.3">
      <c r="A8" s="60" t="s">
        <v>2</v>
      </c>
      <c r="B8" s="60"/>
      <c r="C8" s="60"/>
      <c r="D8" s="60"/>
      <c r="E8" s="60"/>
      <c r="F8" s="60"/>
      <c r="G8" s="60"/>
    </row>
    <row r="9" spans="1:7" ht="18" customHeight="1" x14ac:dyDescent="0.3">
      <c r="A9" s="60" t="s">
        <v>113</v>
      </c>
      <c r="B9" s="60"/>
      <c r="C9" s="60"/>
      <c r="D9" s="60"/>
      <c r="E9" s="60"/>
      <c r="F9" s="60"/>
      <c r="G9" s="60"/>
    </row>
    <row r="10" spans="1:7" ht="17.399999999999999" x14ac:dyDescent="0.3">
      <c r="A10" s="60" t="s">
        <v>120</v>
      </c>
      <c r="B10" s="60"/>
      <c r="C10" s="60"/>
      <c r="D10" s="60"/>
      <c r="E10" s="60"/>
      <c r="F10" s="60"/>
      <c r="G10" s="60"/>
    </row>
    <row r="11" spans="1:7" ht="18" customHeight="1" x14ac:dyDescent="0.3">
      <c r="A11" s="60" t="s">
        <v>114</v>
      </c>
      <c r="B11" s="60"/>
      <c r="C11" s="60"/>
      <c r="D11" s="60"/>
      <c r="E11" s="60"/>
      <c r="F11" s="60"/>
      <c r="G11" s="60"/>
    </row>
    <row r="12" spans="1:7" ht="18" customHeight="1" x14ac:dyDescent="0.3">
      <c r="A12" s="60" t="s">
        <v>115</v>
      </c>
      <c r="B12" s="60"/>
      <c r="C12" s="60"/>
      <c r="D12" s="60"/>
      <c r="E12" s="60"/>
      <c r="F12" s="60"/>
      <c r="G12" s="60"/>
    </row>
    <row r="13" spans="1:7" x14ac:dyDescent="0.3">
      <c r="C13" s="3"/>
      <c r="D13" s="3"/>
      <c r="E13" s="3"/>
      <c r="F13" s="3"/>
    </row>
    <row r="14" spans="1:7" ht="28.8" customHeight="1" x14ac:dyDescent="0.3">
      <c r="A14" s="72" t="s">
        <v>4</v>
      </c>
      <c r="B14" s="74" t="s">
        <v>5</v>
      </c>
      <c r="C14" s="72" t="s">
        <v>6</v>
      </c>
      <c r="D14" s="80" t="s">
        <v>30</v>
      </c>
      <c r="E14" s="77" t="s">
        <v>8</v>
      </c>
      <c r="F14" s="78"/>
      <c r="G14" s="79"/>
    </row>
    <row r="15" spans="1:7" ht="34.799999999999997" x14ac:dyDescent="0.3">
      <c r="A15" s="73"/>
      <c r="B15" s="75"/>
      <c r="C15" s="76"/>
      <c r="D15" s="81"/>
      <c r="E15" s="27" t="s">
        <v>34</v>
      </c>
      <c r="F15" s="27" t="s">
        <v>118</v>
      </c>
      <c r="G15" s="27" t="s">
        <v>80</v>
      </c>
    </row>
    <row r="16" spans="1:7" ht="17.399999999999999" x14ac:dyDescent="0.3">
      <c r="A16" s="28">
        <v>1</v>
      </c>
      <c r="B16" s="39">
        <v>2</v>
      </c>
      <c r="C16" s="39">
        <v>3</v>
      </c>
      <c r="D16" s="39">
        <v>4</v>
      </c>
      <c r="E16" s="39">
        <v>5</v>
      </c>
      <c r="F16" s="39">
        <v>6</v>
      </c>
      <c r="G16" s="39">
        <v>7</v>
      </c>
    </row>
    <row r="17" spans="1:7" ht="27" customHeight="1" x14ac:dyDescent="0.3">
      <c r="A17" s="62" t="s">
        <v>32</v>
      </c>
      <c r="B17" s="63"/>
      <c r="C17" s="63"/>
      <c r="D17" s="63"/>
      <c r="E17" s="63"/>
      <c r="F17" s="45"/>
      <c r="G17" s="46"/>
    </row>
    <row r="18" spans="1:7" ht="36" x14ac:dyDescent="0.35">
      <c r="A18" s="29" t="s">
        <v>79</v>
      </c>
      <c r="B18" s="36" t="s">
        <v>33</v>
      </c>
      <c r="C18" s="36">
        <v>1</v>
      </c>
      <c r="D18" s="36"/>
      <c r="E18" s="35">
        <v>33980</v>
      </c>
      <c r="F18" s="36">
        <v>16990</v>
      </c>
      <c r="G18" s="36">
        <f>E18+F18</f>
        <v>50970</v>
      </c>
    </row>
    <row r="19" spans="1:7" ht="25.8" customHeight="1" x14ac:dyDescent="0.3">
      <c r="A19" s="55" t="s">
        <v>35</v>
      </c>
      <c r="B19" s="70"/>
      <c r="C19" s="70"/>
      <c r="D19" s="70"/>
      <c r="E19" s="70"/>
      <c r="F19" s="70"/>
      <c r="G19" s="71"/>
    </row>
    <row r="20" spans="1:7" ht="18" x14ac:dyDescent="0.35">
      <c r="A20" s="32" t="s">
        <v>81</v>
      </c>
      <c r="B20" s="36" t="s">
        <v>27</v>
      </c>
      <c r="C20" s="36">
        <v>1</v>
      </c>
      <c r="D20" s="36"/>
      <c r="E20" s="35">
        <v>30582</v>
      </c>
      <c r="F20" s="36">
        <v>9174.6</v>
      </c>
      <c r="G20" s="36">
        <f>E20+F20</f>
        <v>39756.6</v>
      </c>
    </row>
    <row r="21" spans="1:7" ht="27.6" customHeight="1" x14ac:dyDescent="0.3">
      <c r="A21" s="64" t="s">
        <v>82</v>
      </c>
      <c r="B21" s="65"/>
      <c r="C21" s="65"/>
      <c r="D21" s="65"/>
      <c r="E21" s="65"/>
      <c r="F21" s="65"/>
      <c r="G21" s="66"/>
    </row>
    <row r="22" spans="1:7" ht="18" x14ac:dyDescent="0.35">
      <c r="A22" s="32" t="s">
        <v>22</v>
      </c>
      <c r="B22" s="36">
        <v>1231</v>
      </c>
      <c r="C22" s="36">
        <v>1</v>
      </c>
      <c r="D22" s="36"/>
      <c r="E22" s="36">
        <v>28934</v>
      </c>
      <c r="F22" s="36">
        <v>4340.1000000000004</v>
      </c>
      <c r="G22" s="36">
        <f>E22+F22</f>
        <v>33274.1</v>
      </c>
    </row>
    <row r="23" spans="1:7" ht="36" x14ac:dyDescent="0.35">
      <c r="A23" s="32" t="s">
        <v>37</v>
      </c>
      <c r="B23" s="36" t="s">
        <v>33</v>
      </c>
      <c r="C23" s="36">
        <v>1</v>
      </c>
      <c r="D23" s="36"/>
      <c r="E23" s="35">
        <v>30582</v>
      </c>
      <c r="F23" s="36"/>
      <c r="G23" s="36">
        <f>E23+F23</f>
        <v>30582</v>
      </c>
    </row>
    <row r="24" spans="1:7" ht="21" customHeight="1" x14ac:dyDescent="0.35">
      <c r="A24" s="64" t="s">
        <v>38</v>
      </c>
      <c r="B24" s="58"/>
      <c r="C24" s="58"/>
      <c r="D24" s="58"/>
      <c r="E24" s="58"/>
      <c r="F24" s="58"/>
      <c r="G24" s="59"/>
    </row>
    <row r="25" spans="1:7" ht="54" x14ac:dyDescent="0.35">
      <c r="A25" s="32" t="s">
        <v>40</v>
      </c>
      <c r="B25" s="36" t="s">
        <v>29</v>
      </c>
      <c r="C25" s="36">
        <v>2</v>
      </c>
      <c r="D25" s="37" t="s">
        <v>110</v>
      </c>
      <c r="E25" s="36">
        <v>20594</v>
      </c>
      <c r="F25" s="36"/>
      <c r="G25" s="36">
        <f>(E25+F25)*2</f>
        <v>41188</v>
      </c>
    </row>
    <row r="26" spans="1:7" ht="54" x14ac:dyDescent="0.35">
      <c r="A26" s="32" t="s">
        <v>41</v>
      </c>
      <c r="B26" s="36" t="s">
        <v>29</v>
      </c>
      <c r="C26" s="36">
        <v>1</v>
      </c>
      <c r="D26" s="36" t="s">
        <v>111</v>
      </c>
      <c r="E26" s="36">
        <v>22653</v>
      </c>
      <c r="F26" s="36">
        <v>10193.85</v>
      </c>
      <c r="G26" s="36">
        <f>E26+F26</f>
        <v>32846.85</v>
      </c>
    </row>
    <row r="27" spans="1:7" ht="21" customHeight="1" x14ac:dyDescent="0.35">
      <c r="A27" s="57" t="s">
        <v>83</v>
      </c>
      <c r="B27" s="58"/>
      <c r="C27" s="58"/>
      <c r="D27" s="58"/>
      <c r="E27" s="58"/>
      <c r="F27" s="58"/>
      <c r="G27" s="59"/>
    </row>
    <row r="28" spans="1:7" ht="36" x14ac:dyDescent="0.35">
      <c r="A28" s="33" t="s">
        <v>84</v>
      </c>
      <c r="B28" s="36">
        <v>2411.1999999999998</v>
      </c>
      <c r="C28" s="36">
        <v>1</v>
      </c>
      <c r="D28" s="37" t="s">
        <v>43</v>
      </c>
      <c r="E28" s="36">
        <v>22653</v>
      </c>
      <c r="F28" s="36">
        <v>3397.95</v>
      </c>
      <c r="G28" s="36">
        <f t="shared" ref="G28:G34" si="0">E28+F28</f>
        <v>26050.95</v>
      </c>
    </row>
    <row r="29" spans="1:7" ht="36" x14ac:dyDescent="0.35">
      <c r="A29" s="33" t="s">
        <v>84</v>
      </c>
      <c r="B29" s="36">
        <v>2411.1999999999998</v>
      </c>
      <c r="C29" s="36">
        <v>1</v>
      </c>
      <c r="D29" s="37" t="s">
        <v>85</v>
      </c>
      <c r="E29" s="36">
        <v>20594</v>
      </c>
      <c r="F29" s="36">
        <v>6178.2</v>
      </c>
      <c r="G29" s="36">
        <f t="shared" si="0"/>
        <v>26772.2</v>
      </c>
    </row>
    <row r="30" spans="1:7" ht="18" x14ac:dyDescent="0.35">
      <c r="A30" s="30" t="s">
        <v>24</v>
      </c>
      <c r="B30" s="36" t="s">
        <v>28</v>
      </c>
      <c r="C30" s="36">
        <v>1</v>
      </c>
      <c r="D30" s="37" t="s">
        <v>43</v>
      </c>
      <c r="E30" s="36">
        <v>22653</v>
      </c>
      <c r="F30" s="36"/>
      <c r="G30" s="36">
        <f t="shared" si="0"/>
        <v>22653</v>
      </c>
    </row>
    <row r="31" spans="1:7" ht="36" x14ac:dyDescent="0.35">
      <c r="A31" s="32" t="s">
        <v>108</v>
      </c>
      <c r="B31" s="36">
        <v>2147.1999999999998</v>
      </c>
      <c r="C31" s="36">
        <v>1</v>
      </c>
      <c r="D31" s="37" t="s">
        <v>85</v>
      </c>
      <c r="E31" s="36">
        <v>20594</v>
      </c>
      <c r="F31" s="36"/>
      <c r="G31" s="36">
        <f t="shared" si="0"/>
        <v>20594</v>
      </c>
    </row>
    <row r="32" spans="1:7" ht="36" x14ac:dyDescent="0.35">
      <c r="A32" s="32" t="s">
        <v>25</v>
      </c>
      <c r="B32" s="36">
        <v>2149.1999999999998</v>
      </c>
      <c r="C32" s="36">
        <v>1</v>
      </c>
      <c r="D32" s="37" t="s">
        <v>43</v>
      </c>
      <c r="E32" s="36">
        <v>22653</v>
      </c>
      <c r="F32" s="36"/>
      <c r="G32" s="36">
        <f t="shared" si="0"/>
        <v>22653</v>
      </c>
    </row>
    <row r="33" spans="1:7" ht="36" x14ac:dyDescent="0.35">
      <c r="A33" s="32" t="s">
        <v>86</v>
      </c>
      <c r="B33" s="36">
        <v>2419.1999999999998</v>
      </c>
      <c r="C33" s="36">
        <v>1</v>
      </c>
      <c r="D33" s="37" t="s">
        <v>87</v>
      </c>
      <c r="E33" s="36">
        <v>22653</v>
      </c>
      <c r="F33" s="36"/>
      <c r="G33" s="36">
        <f t="shared" si="0"/>
        <v>22653</v>
      </c>
    </row>
    <row r="34" spans="1:7" ht="18" x14ac:dyDescent="0.35">
      <c r="A34" s="32" t="s">
        <v>88</v>
      </c>
      <c r="B34" s="36">
        <v>2429</v>
      </c>
      <c r="C34" s="36">
        <v>1</v>
      </c>
      <c r="D34" s="37" t="s">
        <v>43</v>
      </c>
      <c r="E34" s="36">
        <v>22653</v>
      </c>
      <c r="F34" s="36"/>
      <c r="G34" s="36">
        <f t="shared" si="0"/>
        <v>22653</v>
      </c>
    </row>
    <row r="35" spans="1:7" ht="25.8" customHeight="1" x14ac:dyDescent="0.35">
      <c r="A35" s="57" t="s">
        <v>89</v>
      </c>
      <c r="B35" s="58"/>
      <c r="C35" s="58"/>
      <c r="D35" s="58"/>
      <c r="E35" s="58"/>
      <c r="F35" s="58"/>
      <c r="G35" s="59"/>
    </row>
    <row r="36" spans="1:7" ht="18" x14ac:dyDescent="0.35">
      <c r="A36" s="32" t="s">
        <v>90</v>
      </c>
      <c r="B36" s="36">
        <v>3423</v>
      </c>
      <c r="C36" s="36">
        <v>1</v>
      </c>
      <c r="D36" s="40" t="s">
        <v>85</v>
      </c>
      <c r="E36" s="36">
        <v>18534</v>
      </c>
      <c r="F36" s="36"/>
      <c r="G36" s="36">
        <f>E36+F36</f>
        <v>18534</v>
      </c>
    </row>
    <row r="37" spans="1:7" ht="27" customHeight="1" x14ac:dyDescent="0.3">
      <c r="A37" s="55" t="s">
        <v>117</v>
      </c>
      <c r="B37" s="56"/>
      <c r="C37" s="56"/>
      <c r="D37" s="56"/>
      <c r="E37" s="56"/>
      <c r="F37" s="43"/>
      <c r="G37" s="46"/>
    </row>
    <row r="38" spans="1:7" ht="22.2" customHeight="1" x14ac:dyDescent="0.35">
      <c r="A38" s="32" t="s">
        <v>91</v>
      </c>
      <c r="B38" s="36">
        <v>3119</v>
      </c>
      <c r="C38" s="36">
        <v>1</v>
      </c>
      <c r="D38" s="41" t="s">
        <v>85</v>
      </c>
      <c r="E38" s="36">
        <v>18534</v>
      </c>
      <c r="F38" s="36"/>
      <c r="G38" s="36">
        <f>E38+F38</f>
        <v>18534</v>
      </c>
    </row>
    <row r="39" spans="1:7" ht="18" x14ac:dyDescent="0.35">
      <c r="A39" s="44" t="s">
        <v>92</v>
      </c>
      <c r="B39" s="36"/>
      <c r="C39" s="38">
        <f>C18+C20+C22+C23+C25+C26+C28+C29+C30+C31+C32+C33+C34+C36+C38</f>
        <v>16</v>
      </c>
      <c r="D39" s="36"/>
      <c r="E39" s="36"/>
      <c r="F39" s="36"/>
      <c r="G39" s="54">
        <f>G38+G36+G34+G33+G32+G31+G30+G29+G28+G26+G25+G23+G22+G20+G18</f>
        <v>429714.69999999995</v>
      </c>
    </row>
    <row r="40" spans="1:7" ht="31.2" customHeight="1" x14ac:dyDescent="0.3">
      <c r="A40" s="64" t="s">
        <v>93</v>
      </c>
      <c r="B40" s="65"/>
      <c r="C40" s="65"/>
      <c r="D40" s="65"/>
      <c r="E40" s="65"/>
      <c r="F40" s="65"/>
      <c r="G40" s="66"/>
    </row>
    <row r="41" spans="1:7" ht="36" x14ac:dyDescent="0.35">
      <c r="A41" s="32" t="s">
        <v>94</v>
      </c>
      <c r="B41" s="36">
        <v>8163</v>
      </c>
      <c r="C41" s="36">
        <v>1.5</v>
      </c>
      <c r="D41" s="36">
        <v>2</v>
      </c>
      <c r="E41" s="36">
        <v>10279.530000000001</v>
      </c>
      <c r="F41" s="36">
        <v>1233.54</v>
      </c>
      <c r="G41" s="52">
        <f>(E41+F41)*1.5</f>
        <v>17269.605</v>
      </c>
    </row>
    <row r="42" spans="1:7" ht="18" x14ac:dyDescent="0.35">
      <c r="A42" s="32" t="s">
        <v>95</v>
      </c>
      <c r="B42" s="36">
        <v>7212</v>
      </c>
      <c r="C42" s="36">
        <v>1</v>
      </c>
      <c r="D42" s="36">
        <v>5</v>
      </c>
      <c r="E42" s="36">
        <v>14657.84</v>
      </c>
      <c r="F42" s="36">
        <v>1758.94</v>
      </c>
      <c r="G42" s="36">
        <f t="shared" ref="G42:G48" si="1">E42+F42</f>
        <v>16416.78</v>
      </c>
    </row>
    <row r="43" spans="1:7" ht="54" x14ac:dyDescent="0.35">
      <c r="A43" s="32" t="s">
        <v>96</v>
      </c>
      <c r="B43" s="36">
        <v>7241</v>
      </c>
      <c r="C43" s="36">
        <v>1</v>
      </c>
      <c r="D43" s="36">
        <v>5</v>
      </c>
      <c r="E43" s="36">
        <v>14657.84</v>
      </c>
      <c r="F43" s="36"/>
      <c r="G43" s="36">
        <f t="shared" si="1"/>
        <v>14657.84</v>
      </c>
    </row>
    <row r="44" spans="1:7" ht="18" x14ac:dyDescent="0.35">
      <c r="A44" s="32" t="s">
        <v>97</v>
      </c>
      <c r="B44" s="36">
        <v>8162</v>
      </c>
      <c r="C44" s="36">
        <v>100</v>
      </c>
      <c r="D44" s="36">
        <v>2</v>
      </c>
      <c r="E44" s="36">
        <v>10279.530000000001</v>
      </c>
      <c r="F44" s="36">
        <v>822.36</v>
      </c>
      <c r="G44" s="52">
        <f>(E44+F44)*100</f>
        <v>1110189.0000000002</v>
      </c>
    </row>
    <row r="45" spans="1:7" ht="18" x14ac:dyDescent="0.35">
      <c r="A45" s="32" t="s">
        <v>97</v>
      </c>
      <c r="B45" s="36">
        <v>8162</v>
      </c>
      <c r="C45" s="36">
        <v>2</v>
      </c>
      <c r="D45" s="36">
        <v>2</v>
      </c>
      <c r="E45" s="36">
        <v>10279.530000000001</v>
      </c>
      <c r="F45" s="36">
        <v>3392.24</v>
      </c>
      <c r="G45" s="52">
        <f>(E45+F45)*2</f>
        <v>27343.54</v>
      </c>
    </row>
    <row r="46" spans="1:7" ht="36" x14ac:dyDescent="0.35">
      <c r="A46" s="32" t="s">
        <v>98</v>
      </c>
      <c r="B46" s="36">
        <v>7233</v>
      </c>
      <c r="C46" s="36">
        <v>1</v>
      </c>
      <c r="D46" s="36">
        <v>5</v>
      </c>
      <c r="E46" s="36">
        <v>14657.84</v>
      </c>
      <c r="F46" s="36"/>
      <c r="G46" s="36">
        <f t="shared" si="1"/>
        <v>14657.84</v>
      </c>
    </row>
    <row r="47" spans="1:7" ht="54" x14ac:dyDescent="0.35">
      <c r="A47" s="32" t="s">
        <v>99</v>
      </c>
      <c r="B47" s="36">
        <v>7233</v>
      </c>
      <c r="C47" s="36">
        <v>1</v>
      </c>
      <c r="D47" s="36">
        <v>4</v>
      </c>
      <c r="E47" s="36">
        <v>12849.41</v>
      </c>
      <c r="F47" s="36"/>
      <c r="G47" s="36">
        <f t="shared" si="1"/>
        <v>12849.41</v>
      </c>
    </row>
    <row r="48" spans="1:7" ht="54" x14ac:dyDescent="0.35">
      <c r="A48" s="32" t="s">
        <v>99</v>
      </c>
      <c r="B48" s="36">
        <v>7233</v>
      </c>
      <c r="C48" s="36">
        <v>1</v>
      </c>
      <c r="D48" s="36">
        <v>5</v>
      </c>
      <c r="E48" s="36">
        <v>14657.84</v>
      </c>
      <c r="F48" s="36">
        <v>2198.6799999999998</v>
      </c>
      <c r="G48" s="36">
        <f t="shared" si="1"/>
        <v>16856.52</v>
      </c>
    </row>
    <row r="49" spans="1:7" ht="54" x14ac:dyDescent="0.35">
      <c r="A49" s="32" t="s">
        <v>100</v>
      </c>
      <c r="B49" s="36">
        <v>7233</v>
      </c>
      <c r="C49" s="36">
        <v>3</v>
      </c>
      <c r="D49" s="36">
        <v>5</v>
      </c>
      <c r="E49" s="36">
        <v>14657.84</v>
      </c>
      <c r="F49" s="36"/>
      <c r="G49" s="36">
        <f>E49*3</f>
        <v>43973.520000000004</v>
      </c>
    </row>
    <row r="50" spans="1:7" ht="72" x14ac:dyDescent="0.35">
      <c r="A50" s="32" t="s">
        <v>101</v>
      </c>
      <c r="B50" s="36">
        <v>7233</v>
      </c>
      <c r="C50" s="36">
        <v>2</v>
      </c>
      <c r="D50" s="36">
        <v>4</v>
      </c>
      <c r="E50" s="36">
        <v>12849.41</v>
      </c>
      <c r="F50" s="36"/>
      <c r="G50" s="36">
        <f>E50*2</f>
        <v>25698.82</v>
      </c>
    </row>
    <row r="51" spans="1:7" ht="18" x14ac:dyDescent="0.35">
      <c r="A51" s="67" t="s">
        <v>102</v>
      </c>
      <c r="B51" s="68"/>
      <c r="C51" s="68"/>
      <c r="D51" s="68"/>
      <c r="E51" s="68"/>
      <c r="F51" s="68"/>
      <c r="G51" s="68"/>
    </row>
    <row r="52" spans="1:7" ht="18" x14ac:dyDescent="0.35">
      <c r="A52" s="32" t="s">
        <v>44</v>
      </c>
      <c r="B52" s="36">
        <v>9152</v>
      </c>
      <c r="C52" s="36">
        <v>1</v>
      </c>
      <c r="D52" s="36"/>
      <c r="E52" s="36">
        <v>7874.05</v>
      </c>
      <c r="F52" s="36">
        <v>772.95</v>
      </c>
      <c r="G52" s="52">
        <f>E52+F52</f>
        <v>8647</v>
      </c>
    </row>
    <row r="53" spans="1:7" ht="18" x14ac:dyDescent="0.35">
      <c r="A53" s="42" t="s">
        <v>92</v>
      </c>
      <c r="B53" s="36"/>
      <c r="C53" s="38">
        <v>114.5</v>
      </c>
      <c r="D53" s="36"/>
      <c r="E53" s="36"/>
      <c r="F53" s="36"/>
      <c r="G53" s="54">
        <f>G52+G50+G49+G48+G47+G46+G45+G44+G43+G42+G41</f>
        <v>1308559.8750000002</v>
      </c>
    </row>
    <row r="54" spans="1:7" ht="39.6" customHeight="1" x14ac:dyDescent="0.3">
      <c r="A54" s="47" t="s">
        <v>112</v>
      </c>
      <c r="B54" s="48"/>
      <c r="C54" s="48">
        <v>130.5</v>
      </c>
      <c r="D54" s="48"/>
      <c r="E54" s="48"/>
      <c r="F54" s="48"/>
      <c r="G54" s="53">
        <f>G53+G39</f>
        <v>1738274.5750000002</v>
      </c>
    </row>
    <row r="55" spans="1:7" ht="54.6" customHeight="1" x14ac:dyDescent="0.3">
      <c r="A55" s="50"/>
      <c r="B55" s="51"/>
      <c r="C55" s="51"/>
      <c r="D55" s="51"/>
      <c r="E55" s="51"/>
      <c r="F55" s="51"/>
      <c r="G55" s="51"/>
    </row>
    <row r="56" spans="1:7" ht="17.399999999999999" x14ac:dyDescent="0.3">
      <c r="A56" s="49" t="s">
        <v>103</v>
      </c>
      <c r="B56" s="34"/>
      <c r="C56" s="34"/>
      <c r="D56" s="34"/>
      <c r="E56" s="34" t="s">
        <v>104</v>
      </c>
    </row>
  </sheetData>
  <mergeCells count="25">
    <mergeCell ref="A2:D2"/>
    <mergeCell ref="A19:G19"/>
    <mergeCell ref="A21:G21"/>
    <mergeCell ref="A24:G24"/>
    <mergeCell ref="A14:A15"/>
    <mergeCell ref="B14:B15"/>
    <mergeCell ref="C14:C15"/>
    <mergeCell ref="E14:G14"/>
    <mergeCell ref="D14:D15"/>
    <mergeCell ref="E2:G2"/>
    <mergeCell ref="A5:B5"/>
    <mergeCell ref="A7:D7"/>
    <mergeCell ref="A11:G11"/>
    <mergeCell ref="A12:G12"/>
    <mergeCell ref="A4:C4"/>
    <mergeCell ref="A8:G8"/>
    <mergeCell ref="F6:G6"/>
    <mergeCell ref="A17:E17"/>
    <mergeCell ref="A40:G40"/>
    <mergeCell ref="A51:G51"/>
    <mergeCell ref="A37:E37"/>
    <mergeCell ref="A27:G27"/>
    <mergeCell ref="A35:G35"/>
    <mergeCell ref="A9:G9"/>
    <mergeCell ref="A10:G10"/>
  </mergeCells>
  <pageMargins left="0.7" right="0.7" top="0.75" bottom="0.75" header="0.3" footer="0.3"/>
  <pageSetup paperSize="9" scale="68" fitToHeight="0" orientation="portrait" horizontalDpi="4294967293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67"/>
  <sheetViews>
    <sheetView workbookViewId="0">
      <selection activeCell="G36" sqref="G36"/>
    </sheetView>
  </sheetViews>
  <sheetFormatPr defaultRowHeight="14.4" x14ac:dyDescent="0.3"/>
  <cols>
    <col min="1" max="1" width="6.88671875" customWidth="1"/>
    <col min="2" max="2" width="22.109375" customWidth="1"/>
    <col min="4" max="4" width="8.109375" customWidth="1"/>
    <col min="5" max="5" width="10.88671875" customWidth="1"/>
    <col min="8" max="8" width="9.6640625" customWidth="1"/>
  </cols>
  <sheetData>
    <row r="2" spans="1:9" x14ac:dyDescent="0.3">
      <c r="G2" t="s">
        <v>19</v>
      </c>
    </row>
    <row r="3" spans="1:9" ht="18" x14ac:dyDescent="0.35">
      <c r="B3" s="2"/>
      <c r="E3" s="88" t="s">
        <v>48</v>
      </c>
      <c r="F3" s="88"/>
      <c r="G3" s="88"/>
    </row>
    <row r="4" spans="1:9" x14ac:dyDescent="0.3">
      <c r="C4" t="s">
        <v>50</v>
      </c>
      <c r="G4" s="1" t="s">
        <v>1</v>
      </c>
    </row>
    <row r="5" spans="1:9" x14ac:dyDescent="0.3">
      <c r="E5" t="s">
        <v>49</v>
      </c>
      <c r="G5" s="2" t="s">
        <v>0</v>
      </c>
    </row>
    <row r="7" spans="1:9" x14ac:dyDescent="0.3">
      <c r="E7" s="3" t="s">
        <v>2</v>
      </c>
    </row>
    <row r="8" spans="1:9" x14ac:dyDescent="0.3">
      <c r="C8" s="3" t="s">
        <v>3</v>
      </c>
    </row>
    <row r="9" spans="1:9" x14ac:dyDescent="0.3">
      <c r="D9" s="3" t="s">
        <v>65</v>
      </c>
    </row>
    <row r="10" spans="1:9" x14ac:dyDescent="0.3">
      <c r="C10" s="3" t="s">
        <v>66</v>
      </c>
    </row>
    <row r="11" spans="1:9" x14ac:dyDescent="0.3">
      <c r="A11" s="5"/>
      <c r="B11" s="5"/>
      <c r="C11" s="5"/>
      <c r="D11" s="5"/>
      <c r="E11" s="5"/>
      <c r="F11" s="5"/>
      <c r="G11" s="5"/>
      <c r="H11" s="5"/>
    </row>
    <row r="12" spans="1:9" x14ac:dyDescent="0.3">
      <c r="A12" s="5"/>
      <c r="B12" s="89" t="s">
        <v>4</v>
      </c>
      <c r="C12" s="91" t="s">
        <v>5</v>
      </c>
      <c r="D12" s="92" t="s">
        <v>51</v>
      </c>
      <c r="E12" s="92" t="s">
        <v>30</v>
      </c>
      <c r="F12" s="92" t="s">
        <v>54</v>
      </c>
      <c r="G12" s="92"/>
      <c r="H12" s="92"/>
    </row>
    <row r="13" spans="1:9" ht="40.5" customHeight="1" x14ac:dyDescent="0.3">
      <c r="A13" s="5"/>
      <c r="B13" s="90"/>
      <c r="C13" s="90"/>
      <c r="D13" s="90"/>
      <c r="E13" s="93"/>
      <c r="F13" s="93"/>
      <c r="G13" s="93"/>
      <c r="H13" s="93"/>
    </row>
    <row r="14" spans="1:9" x14ac:dyDescent="0.3">
      <c r="A14" s="5"/>
      <c r="B14" s="7">
        <v>1</v>
      </c>
      <c r="C14" s="7">
        <v>2</v>
      </c>
      <c r="D14" s="7">
        <v>3</v>
      </c>
      <c r="E14" s="7">
        <v>4</v>
      </c>
      <c r="F14" s="7">
        <v>5</v>
      </c>
      <c r="G14" s="7">
        <v>6</v>
      </c>
      <c r="H14" s="7">
        <v>7</v>
      </c>
    </row>
    <row r="15" spans="1:9" x14ac:dyDescent="0.3">
      <c r="A15" s="5"/>
      <c r="B15" s="96" t="s">
        <v>32</v>
      </c>
      <c r="C15" s="96"/>
      <c r="D15" s="96"/>
      <c r="E15" s="96"/>
      <c r="F15" s="96"/>
      <c r="G15" s="96"/>
      <c r="H15" s="96"/>
    </row>
    <row r="16" spans="1:9" x14ac:dyDescent="0.3">
      <c r="A16" s="11">
        <v>1</v>
      </c>
      <c r="B16" s="8" t="s">
        <v>20</v>
      </c>
      <c r="C16" s="11" t="s">
        <v>33</v>
      </c>
      <c r="D16" s="11">
        <v>1</v>
      </c>
      <c r="E16" s="5"/>
      <c r="F16" s="84" t="s">
        <v>73</v>
      </c>
      <c r="G16" s="84"/>
      <c r="H16" s="84"/>
      <c r="I16">
        <v>46374</v>
      </c>
    </row>
    <row r="17" spans="1:9" x14ac:dyDescent="0.3">
      <c r="A17" s="11"/>
      <c r="B17" s="97" t="s">
        <v>35</v>
      </c>
      <c r="C17" s="98"/>
      <c r="D17" s="98"/>
      <c r="E17" s="98"/>
      <c r="F17" s="98"/>
      <c r="G17" s="98"/>
      <c r="H17" s="98"/>
    </row>
    <row r="18" spans="1:9" ht="28.8" x14ac:dyDescent="0.3">
      <c r="A18" s="11">
        <v>2</v>
      </c>
      <c r="B18" s="10" t="s">
        <v>21</v>
      </c>
      <c r="C18" s="11" t="s">
        <v>27</v>
      </c>
      <c r="D18" s="11">
        <v>1</v>
      </c>
      <c r="E18" s="5"/>
      <c r="F18" s="84" t="s">
        <v>74</v>
      </c>
      <c r="G18" s="84"/>
      <c r="H18" s="84"/>
      <c r="I18">
        <v>27825</v>
      </c>
    </row>
    <row r="19" spans="1:9" x14ac:dyDescent="0.3">
      <c r="A19" s="11"/>
      <c r="B19" s="92" t="s">
        <v>36</v>
      </c>
      <c r="C19" s="98"/>
      <c r="D19" s="98"/>
      <c r="E19" s="98"/>
      <c r="F19" s="98"/>
      <c r="G19" s="98"/>
      <c r="H19" s="98"/>
    </row>
    <row r="20" spans="1:9" x14ac:dyDescent="0.3">
      <c r="A20" s="11">
        <v>3</v>
      </c>
      <c r="B20" s="10" t="s">
        <v>22</v>
      </c>
      <c r="C20" s="11">
        <v>1231</v>
      </c>
      <c r="D20" s="11">
        <v>1</v>
      </c>
      <c r="E20" s="5"/>
      <c r="F20" s="84" t="s">
        <v>75</v>
      </c>
      <c r="G20" s="84"/>
      <c r="H20" s="84"/>
      <c r="I20">
        <v>26326</v>
      </c>
    </row>
    <row r="21" spans="1:9" ht="33.75" customHeight="1" x14ac:dyDescent="0.3">
      <c r="A21" s="11">
        <v>4</v>
      </c>
      <c r="B21" s="10" t="s">
        <v>37</v>
      </c>
      <c r="C21" s="11" t="s">
        <v>33</v>
      </c>
      <c r="D21" s="11">
        <v>1</v>
      </c>
      <c r="E21" s="5"/>
      <c r="F21" s="84" t="s">
        <v>75</v>
      </c>
      <c r="G21" s="84"/>
      <c r="H21" s="84"/>
      <c r="I21">
        <v>26326</v>
      </c>
    </row>
    <row r="22" spans="1:9" x14ac:dyDescent="0.3">
      <c r="A22" s="11"/>
      <c r="B22" s="92" t="s">
        <v>42</v>
      </c>
      <c r="C22" s="90"/>
      <c r="D22" s="90"/>
      <c r="E22" s="90"/>
      <c r="F22" s="90"/>
      <c r="G22" s="90"/>
      <c r="H22" s="90"/>
    </row>
    <row r="23" spans="1:9" x14ac:dyDescent="0.3">
      <c r="A23" s="11">
        <v>5</v>
      </c>
      <c r="B23" s="8" t="s">
        <v>23</v>
      </c>
      <c r="C23" s="11" t="s">
        <v>52</v>
      </c>
      <c r="D23" s="11">
        <v>2</v>
      </c>
      <c r="E23" s="10" t="s">
        <v>43</v>
      </c>
      <c r="F23" s="84" t="s">
        <v>67</v>
      </c>
      <c r="G23" s="84"/>
      <c r="H23" s="84"/>
      <c r="I23">
        <v>20611</v>
      </c>
    </row>
    <row r="24" spans="1:9" ht="19.5" customHeight="1" x14ac:dyDescent="0.3">
      <c r="A24" s="11">
        <v>6</v>
      </c>
      <c r="B24" s="5" t="s">
        <v>24</v>
      </c>
      <c r="C24" s="11" t="s">
        <v>28</v>
      </c>
      <c r="D24" s="11">
        <v>0.5</v>
      </c>
      <c r="E24" s="10" t="s">
        <v>43</v>
      </c>
      <c r="F24" s="84" t="s">
        <v>68</v>
      </c>
      <c r="G24" s="84"/>
      <c r="H24" s="84"/>
      <c r="I24">
        <v>10305.5</v>
      </c>
    </row>
    <row r="25" spans="1:9" ht="30" customHeight="1" x14ac:dyDescent="0.3">
      <c r="A25" s="11">
        <v>7</v>
      </c>
      <c r="B25" s="10" t="s">
        <v>25</v>
      </c>
      <c r="C25" s="11" t="s">
        <v>53</v>
      </c>
      <c r="D25" s="11">
        <v>0.5</v>
      </c>
      <c r="E25" s="10"/>
      <c r="F25" s="84" t="s">
        <v>68</v>
      </c>
      <c r="G25" s="84"/>
      <c r="H25" s="84"/>
      <c r="I25">
        <v>10305.5</v>
      </c>
    </row>
    <row r="26" spans="1:9" x14ac:dyDescent="0.3">
      <c r="A26" s="11"/>
      <c r="B26" s="4" t="s">
        <v>38</v>
      </c>
      <c r="C26" s="5"/>
      <c r="D26" s="5"/>
      <c r="E26" s="5"/>
      <c r="F26" s="84"/>
      <c r="G26" s="84"/>
      <c r="H26" s="84"/>
    </row>
    <row r="27" spans="1:9" ht="45.75" customHeight="1" x14ac:dyDescent="0.3">
      <c r="A27" s="11">
        <v>8</v>
      </c>
      <c r="B27" s="10" t="s">
        <v>40</v>
      </c>
      <c r="C27" s="11" t="s">
        <v>29</v>
      </c>
      <c r="D27" s="11">
        <v>2</v>
      </c>
      <c r="E27" s="10" t="s">
        <v>39</v>
      </c>
      <c r="F27" s="84" t="s">
        <v>69</v>
      </c>
      <c r="G27" s="84"/>
      <c r="H27" s="84"/>
      <c r="I27">
        <v>20611</v>
      </c>
    </row>
    <row r="28" spans="1:9" ht="41.25" customHeight="1" x14ac:dyDescent="0.3">
      <c r="A28" s="11">
        <v>9</v>
      </c>
      <c r="B28" s="10" t="s">
        <v>41</v>
      </c>
      <c r="C28" s="11" t="s">
        <v>29</v>
      </c>
      <c r="D28" s="11">
        <v>1</v>
      </c>
      <c r="E28" s="5"/>
      <c r="F28" s="84" t="s">
        <v>69</v>
      </c>
      <c r="G28" s="84"/>
      <c r="H28" s="84"/>
      <c r="I28">
        <v>20611</v>
      </c>
    </row>
    <row r="29" spans="1:9" x14ac:dyDescent="0.3">
      <c r="A29" s="11"/>
      <c r="B29" s="10"/>
      <c r="C29" s="5"/>
      <c r="D29" s="4" t="s">
        <v>31</v>
      </c>
      <c r="E29" s="5"/>
      <c r="F29" s="84"/>
      <c r="G29" s="84"/>
      <c r="H29" s="84"/>
    </row>
    <row r="30" spans="1:9" x14ac:dyDescent="0.3">
      <c r="A30" s="11">
        <v>10</v>
      </c>
      <c r="B30" s="10" t="s">
        <v>26</v>
      </c>
      <c r="C30" s="11">
        <v>3119</v>
      </c>
      <c r="D30" s="11">
        <v>1</v>
      </c>
      <c r="E30" s="5"/>
      <c r="F30" s="84" t="s">
        <v>76</v>
      </c>
      <c r="G30" s="84"/>
      <c r="H30" s="84"/>
      <c r="I30">
        <v>18737</v>
      </c>
    </row>
    <row r="32" spans="1:9" ht="53.25" customHeight="1" x14ac:dyDescent="0.3">
      <c r="A32" s="94" t="s">
        <v>72</v>
      </c>
      <c r="B32" s="95"/>
      <c r="C32" s="95"/>
      <c r="D32" s="95"/>
      <c r="E32" s="95"/>
      <c r="F32" s="95"/>
      <c r="G32" s="95"/>
      <c r="H32" s="95"/>
    </row>
    <row r="33" spans="2:8" x14ac:dyDescent="0.3">
      <c r="B33" s="19"/>
      <c r="C33" s="19"/>
      <c r="D33" s="19"/>
      <c r="E33" s="19"/>
      <c r="F33" s="19"/>
      <c r="G33" s="19"/>
      <c r="H33" s="19"/>
    </row>
    <row r="34" spans="2:8" x14ac:dyDescent="0.3">
      <c r="B34" t="s">
        <v>70</v>
      </c>
      <c r="E34" t="s">
        <v>71</v>
      </c>
      <c r="F34" s="19"/>
      <c r="G34" s="19"/>
      <c r="H34" s="19"/>
    </row>
    <row r="36" spans="2:8" x14ac:dyDescent="0.3">
      <c r="E36" s="3" t="s">
        <v>2</v>
      </c>
    </row>
    <row r="37" spans="2:8" x14ac:dyDescent="0.3">
      <c r="E37" s="3"/>
    </row>
    <row r="38" spans="2:8" x14ac:dyDescent="0.3">
      <c r="C38" s="3" t="s">
        <v>3</v>
      </c>
    </row>
    <row r="39" spans="2:8" x14ac:dyDescent="0.3">
      <c r="D39" s="3" t="s">
        <v>61</v>
      </c>
    </row>
    <row r="40" spans="2:8" x14ac:dyDescent="0.3">
      <c r="C40" s="3" t="s">
        <v>66</v>
      </c>
    </row>
    <row r="41" spans="2:8" x14ac:dyDescent="0.3">
      <c r="B41" s="89" t="s">
        <v>4</v>
      </c>
      <c r="C41" s="91" t="s">
        <v>5</v>
      </c>
      <c r="D41" s="92" t="s">
        <v>6</v>
      </c>
      <c r="E41" s="98" t="s">
        <v>7</v>
      </c>
      <c r="F41" s="109" t="s">
        <v>8</v>
      </c>
      <c r="G41" s="110"/>
      <c r="H41" s="111"/>
    </row>
    <row r="42" spans="2:8" x14ac:dyDescent="0.3">
      <c r="B42" s="90"/>
      <c r="C42" s="90"/>
      <c r="D42" s="90"/>
      <c r="E42" s="90"/>
      <c r="F42" s="6" t="s">
        <v>9</v>
      </c>
      <c r="G42" s="6" t="s">
        <v>10</v>
      </c>
      <c r="H42" s="6" t="s">
        <v>11</v>
      </c>
    </row>
    <row r="43" spans="2:8" x14ac:dyDescent="0.3">
      <c r="B43" s="7">
        <v>1</v>
      </c>
      <c r="C43" s="7">
        <v>2</v>
      </c>
      <c r="D43" s="7">
        <v>3</v>
      </c>
      <c r="E43" s="7">
        <v>4</v>
      </c>
      <c r="F43" s="7">
        <v>5</v>
      </c>
      <c r="G43" s="7">
        <v>6</v>
      </c>
      <c r="H43" s="7">
        <v>7</v>
      </c>
    </row>
    <row r="44" spans="2:8" x14ac:dyDescent="0.3">
      <c r="B44" s="99" t="s">
        <v>18</v>
      </c>
      <c r="C44" s="100"/>
      <c r="D44" s="100"/>
      <c r="E44" s="100"/>
      <c r="F44" s="100"/>
      <c r="G44" s="100"/>
      <c r="H44" s="101"/>
    </row>
    <row r="45" spans="2:8" x14ac:dyDescent="0.3">
      <c r="B45" s="102" t="s">
        <v>59</v>
      </c>
      <c r="C45" s="103">
        <v>7233</v>
      </c>
      <c r="D45" s="103">
        <v>5</v>
      </c>
      <c r="E45" s="105">
        <v>5</v>
      </c>
      <c r="F45" s="107">
        <f>G45/166.666</f>
        <v>80.019440077760322</v>
      </c>
      <c r="G45" s="107">
        <v>13336.52</v>
      </c>
      <c r="H45" s="107">
        <f>G45*D45</f>
        <v>66682.600000000006</v>
      </c>
    </row>
    <row r="46" spans="2:8" ht="33.75" customHeight="1" x14ac:dyDescent="0.3">
      <c r="B46" s="102"/>
      <c r="C46" s="104"/>
      <c r="D46" s="104"/>
      <c r="E46" s="106"/>
      <c r="F46" s="108"/>
      <c r="G46" s="108"/>
      <c r="H46" s="108"/>
    </row>
    <row r="47" spans="2:8" ht="57.6" x14ac:dyDescent="0.3">
      <c r="B47" s="9" t="s">
        <v>60</v>
      </c>
      <c r="C47" s="9">
        <v>7233</v>
      </c>
      <c r="D47" s="22">
        <v>2</v>
      </c>
      <c r="E47" s="9">
        <v>4</v>
      </c>
      <c r="F47" s="23">
        <f t="shared" ref="F47:F53" si="0">G47/166.666</f>
        <v>70.146940587762359</v>
      </c>
      <c r="G47" s="11">
        <v>11691.11</v>
      </c>
      <c r="H47" s="11">
        <f t="shared" ref="H47:H51" si="1">G47*D47</f>
        <v>23382.22</v>
      </c>
    </row>
    <row r="48" spans="2:8" ht="72" x14ac:dyDescent="0.3">
      <c r="B48" s="9" t="s">
        <v>64</v>
      </c>
      <c r="C48" s="9">
        <v>7241</v>
      </c>
      <c r="D48" s="22">
        <v>1</v>
      </c>
      <c r="E48" s="12">
        <v>5</v>
      </c>
      <c r="F48" s="16">
        <f t="shared" si="0"/>
        <v>80.019440077760322</v>
      </c>
      <c r="G48" s="11">
        <v>13336.52</v>
      </c>
      <c r="H48" s="11">
        <f t="shared" si="1"/>
        <v>13336.52</v>
      </c>
    </row>
    <row r="49" spans="2:8" ht="28.8" x14ac:dyDescent="0.3">
      <c r="B49" s="9" t="s">
        <v>55</v>
      </c>
      <c r="C49" s="9">
        <v>7233</v>
      </c>
      <c r="D49" s="9">
        <v>1</v>
      </c>
      <c r="E49" s="9">
        <v>4</v>
      </c>
      <c r="F49" s="16">
        <f t="shared" si="0"/>
        <v>70.146940587762359</v>
      </c>
      <c r="G49" s="11">
        <v>11691.11</v>
      </c>
      <c r="H49" s="11">
        <f t="shared" si="1"/>
        <v>11691.11</v>
      </c>
    </row>
    <row r="50" spans="2:8" ht="28.8" x14ac:dyDescent="0.3">
      <c r="B50" s="9" t="s">
        <v>56</v>
      </c>
      <c r="C50" s="9">
        <v>7212</v>
      </c>
      <c r="D50" s="9">
        <v>1</v>
      </c>
      <c r="E50" s="9">
        <v>5</v>
      </c>
      <c r="F50" s="16">
        <f t="shared" si="0"/>
        <v>89.621758487033944</v>
      </c>
      <c r="G50" s="11">
        <v>14936.9</v>
      </c>
      <c r="H50" s="25">
        <f t="shared" si="1"/>
        <v>14936.9</v>
      </c>
    </row>
    <row r="51" spans="2:8" ht="43.2" x14ac:dyDescent="0.3">
      <c r="B51" s="9" t="s">
        <v>57</v>
      </c>
      <c r="C51" s="9">
        <v>8163</v>
      </c>
      <c r="D51" s="9">
        <v>1</v>
      </c>
      <c r="E51" s="9">
        <v>2</v>
      </c>
      <c r="F51" s="16">
        <f t="shared" si="0"/>
        <v>56.117564470257875</v>
      </c>
      <c r="G51" s="11">
        <v>9352.89</v>
      </c>
      <c r="H51" s="11">
        <f t="shared" si="1"/>
        <v>9352.89</v>
      </c>
    </row>
    <row r="52" spans="2:8" x14ac:dyDescent="0.3">
      <c r="B52" s="9" t="s">
        <v>44</v>
      </c>
      <c r="C52" s="9">
        <v>9152</v>
      </c>
      <c r="D52" s="9">
        <v>1</v>
      </c>
      <c r="E52" s="9"/>
      <c r="F52" s="16">
        <f t="shared" si="0"/>
        <v>42.985671942687773</v>
      </c>
      <c r="G52" s="11">
        <v>7164.25</v>
      </c>
      <c r="H52" s="11">
        <v>7164.25</v>
      </c>
    </row>
    <row r="53" spans="2:8" ht="28.8" x14ac:dyDescent="0.3">
      <c r="B53" s="9" t="s">
        <v>62</v>
      </c>
      <c r="C53" s="9">
        <v>8162</v>
      </c>
      <c r="D53" s="9">
        <v>2</v>
      </c>
      <c r="E53" s="9">
        <v>2</v>
      </c>
      <c r="F53" s="16">
        <f t="shared" si="0"/>
        <v>60.606962427849716</v>
      </c>
      <c r="G53" s="11">
        <v>10101.120000000001</v>
      </c>
      <c r="H53" s="11">
        <f>G53*D53</f>
        <v>20202.240000000002</v>
      </c>
    </row>
    <row r="54" spans="2:8" ht="15.6" x14ac:dyDescent="0.3">
      <c r="B54" s="21" t="s">
        <v>12</v>
      </c>
      <c r="C54" s="20"/>
      <c r="D54" s="21">
        <f>SUM(D45:D52)</f>
        <v>12</v>
      </c>
      <c r="E54" s="21"/>
      <c r="F54" s="17"/>
      <c r="G54" s="24">
        <f>SUM(G45:G51)</f>
        <v>74345.05</v>
      </c>
      <c r="H54" s="24">
        <f>SUM(H45:H53)</f>
        <v>166748.72999999998</v>
      </c>
    </row>
    <row r="55" spans="2:8" x14ac:dyDescent="0.3">
      <c r="B55" s="85" t="s">
        <v>13</v>
      </c>
      <c r="C55" s="86"/>
      <c r="D55" s="86"/>
      <c r="E55" s="86"/>
      <c r="F55" s="86"/>
      <c r="G55" s="86"/>
      <c r="H55" s="87"/>
    </row>
    <row r="56" spans="2:8" ht="28.8" x14ac:dyDescent="0.3">
      <c r="B56" s="9" t="s">
        <v>62</v>
      </c>
      <c r="C56" s="12">
        <v>8162</v>
      </c>
      <c r="D56" s="9">
        <v>110</v>
      </c>
      <c r="E56" s="12">
        <v>2</v>
      </c>
      <c r="F56" s="16">
        <f>G56/166.666</f>
        <v>60.606962427849716</v>
      </c>
      <c r="G56" s="11">
        <v>10101.120000000001</v>
      </c>
      <c r="H56" s="11">
        <f>G56*D56</f>
        <v>1111123.2000000002</v>
      </c>
    </row>
    <row r="57" spans="2:8" ht="43.2" x14ac:dyDescent="0.3">
      <c r="B57" s="9" t="s">
        <v>63</v>
      </c>
      <c r="C57" s="12" t="s">
        <v>17</v>
      </c>
      <c r="D57" s="9">
        <v>5</v>
      </c>
      <c r="E57" s="12">
        <v>2</v>
      </c>
      <c r="F57" s="16">
        <f>G57/166.666</f>
        <v>60.606962427849716</v>
      </c>
      <c r="G57" s="11">
        <v>10101.120000000001</v>
      </c>
      <c r="H57" s="11">
        <f>G57*D57</f>
        <v>50505.600000000006</v>
      </c>
    </row>
    <row r="58" spans="2:8" ht="31.2" x14ac:dyDescent="0.3">
      <c r="B58" s="22" t="s">
        <v>58</v>
      </c>
      <c r="C58" s="9" t="s">
        <v>16</v>
      </c>
      <c r="D58" s="9">
        <v>1</v>
      </c>
      <c r="E58" s="9">
        <v>2</v>
      </c>
      <c r="F58" s="16">
        <f>G58/166.666</f>
        <v>56.117564470257875</v>
      </c>
      <c r="G58" s="11">
        <v>9352.89</v>
      </c>
      <c r="H58" s="11">
        <f>G58*D58</f>
        <v>9352.89</v>
      </c>
    </row>
    <row r="59" spans="2:8" ht="15.6" x14ac:dyDescent="0.3">
      <c r="B59" s="14" t="s">
        <v>45</v>
      </c>
      <c r="C59" s="9"/>
      <c r="D59" s="20">
        <f>SUM(D56:D58)</f>
        <v>116</v>
      </c>
      <c r="E59" s="21"/>
      <c r="F59" s="20"/>
      <c r="G59" s="20"/>
      <c r="H59" s="20">
        <f>SUM(H56:H58)</f>
        <v>1170981.6900000002</v>
      </c>
    </row>
    <row r="60" spans="2:8" ht="15.6" x14ac:dyDescent="0.3">
      <c r="B60" s="12"/>
      <c r="C60" s="9"/>
      <c r="D60" s="12"/>
      <c r="E60" s="9"/>
      <c r="F60" s="11"/>
      <c r="G60" s="11"/>
      <c r="H60" s="18"/>
    </row>
    <row r="61" spans="2:8" ht="72" x14ac:dyDescent="0.3">
      <c r="B61" s="21" t="s">
        <v>14</v>
      </c>
      <c r="C61" s="22"/>
      <c r="D61" s="9">
        <v>12</v>
      </c>
      <c r="E61" s="22"/>
      <c r="F61" s="11"/>
      <c r="G61" s="11"/>
      <c r="H61" s="11">
        <v>1981236</v>
      </c>
    </row>
    <row r="62" spans="2:8" ht="15.6" x14ac:dyDescent="0.3">
      <c r="B62" s="13"/>
      <c r="C62" s="12"/>
      <c r="D62" s="12"/>
      <c r="E62" s="12"/>
      <c r="F62" s="11"/>
      <c r="G62" s="11"/>
      <c r="H62" s="11"/>
    </row>
    <row r="63" spans="2:8" ht="72" x14ac:dyDescent="0.3">
      <c r="B63" s="21" t="s">
        <v>46</v>
      </c>
      <c r="C63" s="12"/>
      <c r="D63" s="9">
        <v>128</v>
      </c>
      <c r="E63" s="12"/>
      <c r="F63" s="11"/>
      <c r="G63" s="11"/>
      <c r="H63" s="11">
        <v>6323302.7999999998</v>
      </c>
    </row>
    <row r="64" spans="2:8" ht="15.6" x14ac:dyDescent="0.3">
      <c r="B64" s="15" t="s">
        <v>15</v>
      </c>
      <c r="C64" s="12"/>
      <c r="D64" s="11"/>
      <c r="E64" s="11"/>
      <c r="F64" s="11"/>
      <c r="G64" s="11"/>
      <c r="H64" s="17">
        <f>H61+H63</f>
        <v>8304538.7999999998</v>
      </c>
    </row>
    <row r="65" spans="2:8" ht="15.6" x14ac:dyDescent="0.3">
      <c r="B65" s="11"/>
      <c r="C65" s="14"/>
      <c r="D65" s="11"/>
      <c r="E65" s="11"/>
      <c r="F65" s="11"/>
      <c r="G65" s="11"/>
      <c r="H65" s="11"/>
    </row>
    <row r="67" spans="2:8" x14ac:dyDescent="0.3">
      <c r="B67" t="s">
        <v>70</v>
      </c>
      <c r="E67" t="s">
        <v>71</v>
      </c>
      <c r="F67" s="19"/>
    </row>
  </sheetData>
  <mergeCells count="37">
    <mergeCell ref="B41:B42"/>
    <mergeCell ref="C41:C42"/>
    <mergeCell ref="D41:D42"/>
    <mergeCell ref="E41:E42"/>
    <mergeCell ref="F41:H41"/>
    <mergeCell ref="B44:H44"/>
    <mergeCell ref="B45:B46"/>
    <mergeCell ref="C45:C46"/>
    <mergeCell ref="D45:D46"/>
    <mergeCell ref="E45:E46"/>
    <mergeCell ref="F45:F46"/>
    <mergeCell ref="G45:G46"/>
    <mergeCell ref="H45:H46"/>
    <mergeCell ref="B55:H55"/>
    <mergeCell ref="F28:H28"/>
    <mergeCell ref="E3:G3"/>
    <mergeCell ref="B12:B13"/>
    <mergeCell ref="C12:C13"/>
    <mergeCell ref="D12:D13"/>
    <mergeCell ref="E12:E13"/>
    <mergeCell ref="F12:H13"/>
    <mergeCell ref="A32:H32"/>
    <mergeCell ref="B15:H15"/>
    <mergeCell ref="B17:H17"/>
    <mergeCell ref="B19:H19"/>
    <mergeCell ref="B22:H22"/>
    <mergeCell ref="F23:H23"/>
    <mergeCell ref="F16:H16"/>
    <mergeCell ref="F18:H18"/>
    <mergeCell ref="F20:H20"/>
    <mergeCell ref="F21:H21"/>
    <mergeCell ref="F30:H30"/>
    <mergeCell ref="F26:H26"/>
    <mergeCell ref="F29:H29"/>
    <mergeCell ref="F24:H24"/>
    <mergeCell ref="F25:H25"/>
    <mergeCell ref="F27:H27"/>
  </mergeCells>
  <pageMargins left="0.25" right="0.25" top="0.75" bottom="0.75" header="0.3" footer="0.3"/>
  <pageSetup paperSize="9" fitToHeight="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13"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2026-01-27T12:57:14Z</dcterms:modified>
</cp:coreProperties>
</file>