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ust\OneDrive\Робочий стіл\Виконком- 39  від 28.11.25 - Рішення\"/>
    </mc:Choice>
  </mc:AlternateContent>
  <xr:revisionPtr revIDLastSave="0" documentId="13_ncr:1_{DF928804-1F2F-4D5D-AD36-EC62003C607B}" xr6:coauthVersionLast="47" xr6:coauthVersionMax="47" xr10:uidLastSave="{00000000-0000-0000-0000-000000000000}"/>
  <bookViews>
    <workbookView xWindow="-3345" yWindow="-21720" windowWidth="38640" windowHeight="21120" tabRatio="622" firstSheet="2" activeTab="2" xr2:uid="{00000000-000D-0000-FFFF-FFFF00000000}"/>
  </bookViews>
  <sheets>
    <sheet name="Лист2" sheetId="2" state="hidden" r:id="rId1"/>
    <sheet name="Лист1 (2)" sheetId="4" state="hidden" r:id="rId2"/>
    <sheet name="Лист1" sheetId="13" r:id="rId3"/>
    <sheet name="Отчет о совместимости" sheetId="6" state="hidden" r:id="rId4"/>
    <sheet name="Отчет о совместимости (1)" sheetId="7" state="hidden" r:id="rId5"/>
    <sheet name="Отчет о совместимости (2)" sheetId="8" state="hidden" r:id="rId6"/>
  </sheets>
  <definedNames>
    <definedName name="min">Лист2!$B$18</definedName>
    <definedName name="над_за_ранг">Лист2!$B$1:$B$16</definedName>
    <definedName name="_xlnm.Print_Area" localSheetId="1">'Лист1 (2)'!$A$1:$P$202</definedName>
    <definedName name="ранг">Лист2!$A$1:$A$16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F16" i="4"/>
  <c r="D17" i="4"/>
  <c r="F17" i="4"/>
  <c r="D18" i="4"/>
  <c r="M18" i="4" s="1"/>
  <c r="F18" i="4"/>
  <c r="G18" i="4" s="1"/>
  <c r="D19" i="4"/>
  <c r="F19" i="4"/>
  <c r="G19" i="4" s="1"/>
  <c r="D20" i="4"/>
  <c r="F20" i="4"/>
  <c r="G20" i="4" s="1"/>
  <c r="C21" i="4"/>
  <c r="D23" i="4"/>
  <c r="M23" i="4" s="1"/>
  <c r="F23" i="4"/>
  <c r="D24" i="4"/>
  <c r="M24" i="4" s="1"/>
  <c r="F24" i="4"/>
  <c r="C25" i="4"/>
  <c r="E25" i="4"/>
  <c r="J25" i="4"/>
  <c r="D27" i="4"/>
  <c r="F27" i="4"/>
  <c r="D28" i="4"/>
  <c r="M28" i="4" s="1"/>
  <c r="F28" i="4"/>
  <c r="D29" i="4"/>
  <c r="F29" i="4"/>
  <c r="D30" i="4"/>
  <c r="F30" i="4"/>
  <c r="D31" i="4"/>
  <c r="F31" i="4"/>
  <c r="C32" i="4"/>
  <c r="D34" i="4"/>
  <c r="D36" i="4" s="1"/>
  <c r="F34" i="4"/>
  <c r="D35" i="4"/>
  <c r="M35" i="4" s="1"/>
  <c r="F35" i="4"/>
  <c r="C36" i="4"/>
  <c r="L36" i="4"/>
  <c r="D38" i="4"/>
  <c r="M38" i="4" s="1"/>
  <c r="F38" i="4"/>
  <c r="D39" i="4"/>
  <c r="M39" i="4" s="1"/>
  <c r="F39" i="4"/>
  <c r="G39" i="4" s="1"/>
  <c r="D40" i="4"/>
  <c r="M40" i="4" s="1"/>
  <c r="F40" i="4"/>
  <c r="F41" i="4"/>
  <c r="G41" i="4" s="1"/>
  <c r="M41" i="4"/>
  <c r="C42" i="4"/>
  <c r="L42" i="4"/>
  <c r="D44" i="4"/>
  <c r="M44" i="4" s="1"/>
  <c r="F44" i="4"/>
  <c r="F45" i="4" s="1"/>
  <c r="C45" i="4"/>
  <c r="E45" i="4"/>
  <c r="H45" i="4"/>
  <c r="J45" i="4"/>
  <c r="L45" i="4"/>
  <c r="D47" i="4"/>
  <c r="F47" i="4"/>
  <c r="D48" i="4"/>
  <c r="M48" i="4" s="1"/>
  <c r="F48" i="4"/>
  <c r="D49" i="4"/>
  <c r="M49" i="4" s="1"/>
  <c r="F49" i="4"/>
  <c r="D50" i="4"/>
  <c r="M50" i="4" s="1"/>
  <c r="F50" i="4"/>
  <c r="D51" i="4"/>
  <c r="F51" i="4"/>
  <c r="D52" i="4"/>
  <c r="G52" i="4" s="1"/>
  <c r="F52" i="4"/>
  <c r="D53" i="4"/>
  <c r="M53" i="4" s="1"/>
  <c r="F53" i="4"/>
  <c r="C54" i="4"/>
  <c r="L54" i="4"/>
  <c r="D56" i="4"/>
  <c r="F56" i="4"/>
  <c r="C57" i="4"/>
  <c r="E57" i="4"/>
  <c r="H57" i="4"/>
  <c r="J57" i="4"/>
  <c r="L57" i="4"/>
  <c r="F59" i="4"/>
  <c r="G59" i="4" s="1"/>
  <c r="M59" i="4"/>
  <c r="F60" i="4"/>
  <c r="G60" i="4" s="1"/>
  <c r="I60" i="4" s="1"/>
  <c r="M60" i="4"/>
  <c r="F61" i="4"/>
  <c r="G61" i="4" s="1"/>
  <c r="M61" i="4"/>
  <c r="F62" i="4"/>
  <c r="G62" i="4" s="1"/>
  <c r="M62" i="4"/>
  <c r="F63" i="4"/>
  <c r="G63" i="4" s="1"/>
  <c r="M63" i="4"/>
  <c r="F64" i="4"/>
  <c r="G64" i="4" s="1"/>
  <c r="M64" i="4"/>
  <c r="F65" i="4"/>
  <c r="G65" i="4" s="1"/>
  <c r="M65" i="4"/>
  <c r="F66" i="4"/>
  <c r="G66" i="4" s="1"/>
  <c r="M66" i="4"/>
  <c r="F67" i="4"/>
  <c r="G67" i="4" s="1"/>
  <c r="M67" i="4"/>
  <c r="C68" i="4"/>
  <c r="D68" i="4"/>
  <c r="E68" i="4"/>
  <c r="H68" i="4"/>
  <c r="J68" i="4"/>
  <c r="L68" i="4"/>
  <c r="D71" i="4"/>
  <c r="F71" i="4"/>
  <c r="D72" i="4"/>
  <c r="M72" i="4" s="1"/>
  <c r="F72" i="4"/>
  <c r="D74" i="4"/>
  <c r="M74" i="4" s="1"/>
  <c r="F74" i="4"/>
  <c r="D76" i="4"/>
  <c r="M76" i="4" s="1"/>
  <c r="F76" i="4"/>
  <c r="D78" i="4"/>
  <c r="M78" i="4" s="1"/>
  <c r="F78" i="4"/>
  <c r="D80" i="4"/>
  <c r="G80" i="4"/>
  <c r="D81" i="4"/>
  <c r="M81" i="4"/>
  <c r="F81" i="4"/>
  <c r="I81" i="4"/>
  <c r="K81" i="4"/>
  <c r="C82" i="4"/>
  <c r="L82" i="4"/>
  <c r="D84" i="4"/>
  <c r="F84" i="4"/>
  <c r="D85" i="4"/>
  <c r="M85" i="4" s="1"/>
  <c r="F85" i="4"/>
  <c r="D86" i="4"/>
  <c r="M86" i="4" s="1"/>
  <c r="F86" i="4"/>
  <c r="D87" i="4"/>
  <c r="M87" i="4" s="1"/>
  <c r="F87" i="4"/>
  <c r="C88" i="4"/>
  <c r="H88" i="4"/>
  <c r="L88" i="4"/>
  <c r="D90" i="4"/>
  <c r="M90" i="4" s="1"/>
  <c r="M95" i="4" s="1"/>
  <c r="F90" i="4"/>
  <c r="D91" i="4"/>
  <c r="M91" i="4" s="1"/>
  <c r="F91" i="4"/>
  <c r="D92" i="4"/>
  <c r="M92" i="4" s="1"/>
  <c r="F92" i="4"/>
  <c r="G92" i="4" s="1"/>
  <c r="K92" i="4" s="1"/>
  <c r="D93" i="4"/>
  <c r="M93" i="4" s="1"/>
  <c r="F93" i="4"/>
  <c r="D94" i="4"/>
  <c r="M94" i="4" s="1"/>
  <c r="F94" i="4"/>
  <c r="C95" i="4"/>
  <c r="L95" i="4"/>
  <c r="D97" i="4"/>
  <c r="M97" i="4" s="1"/>
  <c r="F97" i="4"/>
  <c r="D98" i="4"/>
  <c r="M98" i="4" s="1"/>
  <c r="F98" i="4"/>
  <c r="C99" i="4"/>
  <c r="J99" i="4"/>
  <c r="D101" i="4"/>
  <c r="F101" i="4"/>
  <c r="D102" i="4"/>
  <c r="M102" i="4" s="1"/>
  <c r="F102" i="4"/>
  <c r="D103" i="4"/>
  <c r="M103" i="4" s="1"/>
  <c r="F103" i="4"/>
  <c r="D104" i="4"/>
  <c r="F104" i="4"/>
  <c r="D105" i="4"/>
  <c r="F105" i="4"/>
  <c r="D106" i="4"/>
  <c r="M106" i="4" s="1"/>
  <c r="F106" i="4"/>
  <c r="C107" i="4"/>
  <c r="D109" i="4"/>
  <c r="M109" i="4" s="1"/>
  <c r="F109" i="4"/>
  <c r="D111" i="4"/>
  <c r="D116" i="4" s="1"/>
  <c r="F111" i="4"/>
  <c r="D112" i="4"/>
  <c r="F112" i="4"/>
  <c r="D114" i="4"/>
  <c r="F114" i="4"/>
  <c r="D115" i="4"/>
  <c r="M115" i="4" s="1"/>
  <c r="F115" i="4"/>
  <c r="C116" i="4"/>
  <c r="H116" i="4"/>
  <c r="L116" i="4"/>
  <c r="D118" i="4"/>
  <c r="M118" i="4" s="1"/>
  <c r="M119" i="4" s="1"/>
  <c r="F118" i="4"/>
  <c r="F119" i="4" s="1"/>
  <c r="C119" i="4"/>
  <c r="H119" i="4"/>
  <c r="L119" i="4"/>
  <c r="D121" i="4"/>
  <c r="D122" i="4" s="1"/>
  <c r="F121" i="4"/>
  <c r="F122" i="4" s="1"/>
  <c r="C122" i="4"/>
  <c r="H122" i="4"/>
  <c r="L122" i="4"/>
  <c r="D124" i="4"/>
  <c r="F124" i="4"/>
  <c r="D125" i="4"/>
  <c r="F125" i="4"/>
  <c r="C126" i="4"/>
  <c r="L126" i="4"/>
  <c r="D128" i="4"/>
  <c r="F128" i="4"/>
  <c r="D129" i="4"/>
  <c r="F129" i="4"/>
  <c r="C130" i="4"/>
  <c r="L130" i="4"/>
  <c r="D132" i="4"/>
  <c r="D133" i="4" s="1"/>
  <c r="F132" i="4"/>
  <c r="F133" i="4" s="1"/>
  <c r="C133" i="4"/>
  <c r="L133" i="4"/>
  <c r="D135" i="4"/>
  <c r="F135" i="4"/>
  <c r="D136" i="4"/>
  <c r="M136" i="4"/>
  <c r="F136" i="4"/>
  <c r="G136" i="4" s="1"/>
  <c r="D137" i="4"/>
  <c r="M137" i="4" s="1"/>
  <c r="F137" i="4"/>
  <c r="D138" i="4"/>
  <c r="M138" i="4" s="1"/>
  <c r="F138" i="4"/>
  <c r="C139" i="4"/>
  <c r="L139" i="4"/>
  <c r="D141" i="4"/>
  <c r="D143" i="4" s="1"/>
  <c r="F141" i="4"/>
  <c r="D142" i="4"/>
  <c r="M142" i="4" s="1"/>
  <c r="F142" i="4"/>
  <c r="C143" i="4"/>
  <c r="L143" i="4"/>
  <c r="D145" i="4"/>
  <c r="M145" i="4" s="1"/>
  <c r="M157" i="4" s="1"/>
  <c r="F145" i="4"/>
  <c r="D146" i="4"/>
  <c r="M146" i="4" s="1"/>
  <c r="F146" i="4"/>
  <c r="D147" i="4"/>
  <c r="M147" i="4" s="1"/>
  <c r="F147" i="4"/>
  <c r="D148" i="4"/>
  <c r="M148" i="4" s="1"/>
  <c r="F148" i="4"/>
  <c r="D149" i="4"/>
  <c r="M149" i="4" s="1"/>
  <c r="F149" i="4"/>
  <c r="D150" i="4"/>
  <c r="F150" i="4"/>
  <c r="D151" i="4"/>
  <c r="F151" i="4"/>
  <c r="D152" i="4"/>
  <c r="M152" i="4"/>
  <c r="F152" i="4"/>
  <c r="G152" i="4" s="1"/>
  <c r="D153" i="4"/>
  <c r="M153" i="4" s="1"/>
  <c r="F153" i="4"/>
  <c r="D154" i="4"/>
  <c r="M154" i="4" s="1"/>
  <c r="F154" i="4"/>
  <c r="D155" i="4"/>
  <c r="F155" i="4"/>
  <c r="D156" i="4"/>
  <c r="M156" i="4" s="1"/>
  <c r="F156" i="4"/>
  <c r="C157" i="4"/>
  <c r="L157" i="4"/>
  <c r="D159" i="4"/>
  <c r="M159" i="4" s="1"/>
  <c r="M162" i="4" s="1"/>
  <c r="F159" i="4"/>
  <c r="G159" i="4" s="1"/>
  <c r="D160" i="4"/>
  <c r="F160" i="4"/>
  <c r="D161" i="4"/>
  <c r="M161" i="4" s="1"/>
  <c r="F161" i="4"/>
  <c r="C162" i="4"/>
  <c r="L162" i="4"/>
  <c r="D164" i="4"/>
  <c r="M164" i="4"/>
  <c r="K164" i="4"/>
  <c r="D165" i="4"/>
  <c r="M165" i="4" s="1"/>
  <c r="K165" i="4"/>
  <c r="K166" i="4" s="1"/>
  <c r="C166" i="4"/>
  <c r="F166" i="4"/>
  <c r="G166" i="4"/>
  <c r="I166" i="4"/>
  <c r="L166" i="4"/>
  <c r="D168" i="4"/>
  <c r="D170" i="4" s="1"/>
  <c r="K168" i="4"/>
  <c r="D169" i="4"/>
  <c r="M169" i="4"/>
  <c r="K169" i="4"/>
  <c r="C170" i="4"/>
  <c r="F170" i="4"/>
  <c r="G170" i="4"/>
  <c r="I170" i="4"/>
  <c r="L170" i="4"/>
  <c r="D172" i="4"/>
  <c r="D174" i="4" s="1"/>
  <c r="M172" i="4"/>
  <c r="N172" i="4" s="1"/>
  <c r="K172" i="4"/>
  <c r="D173" i="4"/>
  <c r="M173" i="4" s="1"/>
  <c r="K173" i="4"/>
  <c r="C174" i="4"/>
  <c r="G174" i="4"/>
  <c r="D176" i="4"/>
  <c r="M176" i="4" s="1"/>
  <c r="K176" i="4"/>
  <c r="K177" i="4" s="1"/>
  <c r="C177" i="4"/>
  <c r="E177" i="4"/>
  <c r="F177" i="4"/>
  <c r="G177" i="4"/>
  <c r="H177" i="4"/>
  <c r="I177" i="4"/>
  <c r="L177" i="4"/>
  <c r="D179" i="4"/>
  <c r="D180" i="4" s="1"/>
  <c r="F179" i="4"/>
  <c r="F180" i="4" s="1"/>
  <c r="C180" i="4"/>
  <c r="L180" i="4"/>
  <c r="D182" i="4"/>
  <c r="M182" i="4" s="1"/>
  <c r="M183" i="4" s="1"/>
  <c r="F182" i="4"/>
  <c r="F183" i="4" s="1"/>
  <c r="C183" i="4"/>
  <c r="E183" i="4"/>
  <c r="H183" i="4"/>
  <c r="J183" i="4"/>
  <c r="L183" i="4"/>
  <c r="F185" i="4"/>
  <c r="M185" i="4"/>
  <c r="M186" i="4" s="1"/>
  <c r="C186" i="4"/>
  <c r="D186" i="4"/>
  <c r="E186" i="4"/>
  <c r="L186" i="4"/>
  <c r="F187" i="4"/>
  <c r="M187" i="4"/>
  <c r="M188" i="4" s="1"/>
  <c r="C188" i="4"/>
  <c r="D188" i="4"/>
  <c r="E188" i="4"/>
  <c r="L188" i="4"/>
  <c r="D190" i="4"/>
  <c r="M190" i="4" s="1"/>
  <c r="M191" i="4" s="1"/>
  <c r="F190" i="4"/>
  <c r="F191" i="4" s="1"/>
  <c r="C191" i="4"/>
  <c r="E191" i="4"/>
  <c r="L191" i="4"/>
  <c r="D193" i="4"/>
  <c r="M193" i="4" s="1"/>
  <c r="D196" i="4"/>
  <c r="F193" i="4"/>
  <c r="D194" i="4"/>
  <c r="M194" i="4" s="1"/>
  <c r="F194" i="4"/>
  <c r="D195" i="4"/>
  <c r="M195" i="4" s="1"/>
  <c r="F195" i="4"/>
  <c r="C196" i="4"/>
  <c r="F99" i="4"/>
  <c r="M20" i="4"/>
  <c r="D119" i="4"/>
  <c r="G78" i="4"/>
  <c r="M105" i="4"/>
  <c r="M101" i="4"/>
  <c r="M107" i="4" s="1"/>
  <c r="M30" i="4"/>
  <c r="D25" i="4"/>
  <c r="D21" i="4"/>
  <c r="D130" i="4"/>
  <c r="F57" i="4"/>
  <c r="M51" i="4"/>
  <c r="M128" i="4"/>
  <c r="M130" i="4" s="1"/>
  <c r="M19" i="4"/>
  <c r="G103" i="4"/>
  <c r="K103" i="4" s="1"/>
  <c r="M80" i="4"/>
  <c r="M168" i="4"/>
  <c r="M170" i="4" s="1"/>
  <c r="D95" i="4"/>
  <c r="D42" i="4"/>
  <c r="M179" i="4"/>
  <c r="M180" i="4" s="1"/>
  <c r="M71" i="4"/>
  <c r="M17" i="4"/>
  <c r="D45" i="4"/>
  <c r="D166" i="4"/>
  <c r="G44" i="4"/>
  <c r="I44" i="4" s="1"/>
  <c r="I45" i="4" s="1"/>
  <c r="M129" i="4"/>
  <c r="D177" i="4"/>
  <c r="M52" i="4"/>
  <c r="I39" i="4" l="1"/>
  <c r="K39" i="4"/>
  <c r="N39" i="4" s="1"/>
  <c r="N169" i="4"/>
  <c r="O169" i="4" s="1"/>
  <c r="G137" i="4"/>
  <c r="K137" i="4" s="1"/>
  <c r="K44" i="4"/>
  <c r="K45" i="4" s="1"/>
  <c r="G53" i="4"/>
  <c r="K53" i="4" s="1"/>
  <c r="G155" i="4"/>
  <c r="G149" i="4"/>
  <c r="K149" i="4" s="1"/>
  <c r="G76" i="4"/>
  <c r="N164" i="4"/>
  <c r="O164" i="4" s="1"/>
  <c r="O166" i="4" s="1"/>
  <c r="G45" i="4"/>
  <c r="M111" i="4"/>
  <c r="G148" i="4"/>
  <c r="I148" i="4" s="1"/>
  <c r="D162" i="4"/>
  <c r="G153" i="4"/>
  <c r="G94" i="4"/>
  <c r="G48" i="4"/>
  <c r="D157" i="4"/>
  <c r="D183" i="4"/>
  <c r="G40" i="4"/>
  <c r="K40" i="4" s="1"/>
  <c r="C197" i="4"/>
  <c r="L9" i="4" s="1"/>
  <c r="K170" i="4"/>
  <c r="G38" i="4"/>
  <c r="G195" i="4"/>
  <c r="K195" i="4" s="1"/>
  <c r="G156" i="4"/>
  <c r="I156" i="4" s="1"/>
  <c r="F143" i="4"/>
  <c r="G138" i="4"/>
  <c r="M132" i="4"/>
  <c r="M133" i="4" s="1"/>
  <c r="G129" i="4"/>
  <c r="G128" i="4"/>
  <c r="F126" i="4"/>
  <c r="G105" i="4"/>
  <c r="K105" i="4" s="1"/>
  <c r="G97" i="4"/>
  <c r="I97" i="4" s="1"/>
  <c r="G86" i="4"/>
  <c r="G35" i="4"/>
  <c r="G23" i="4"/>
  <c r="G16" i="4"/>
  <c r="G21" i="4" s="1"/>
  <c r="I152" i="4"/>
  <c r="K152" i="4"/>
  <c r="I136" i="4"/>
  <c r="K136" i="4"/>
  <c r="G99" i="4"/>
  <c r="K38" i="4"/>
  <c r="K42" i="4" s="1"/>
  <c r="I38" i="4"/>
  <c r="I42" i="4" s="1"/>
  <c r="G42" i="4"/>
  <c r="K18" i="4"/>
  <c r="I18" i="4"/>
  <c r="N173" i="4"/>
  <c r="O173" i="4" s="1"/>
  <c r="N165" i="4"/>
  <c r="O165" i="4" s="1"/>
  <c r="G51" i="4"/>
  <c r="K51" i="4" s="1"/>
  <c r="I53" i="4"/>
  <c r="N53" i="4" s="1"/>
  <c r="O53" i="4" s="1"/>
  <c r="G87" i="4"/>
  <c r="G30" i="4"/>
  <c r="K30" i="4" s="1"/>
  <c r="G146" i="4"/>
  <c r="I146" i="4" s="1"/>
  <c r="M166" i="4"/>
  <c r="G132" i="4"/>
  <c r="D99" i="4"/>
  <c r="G193" i="4"/>
  <c r="K193" i="4" s="1"/>
  <c r="I103" i="4"/>
  <c r="N103" i="4" s="1"/>
  <c r="O103" i="4" s="1"/>
  <c r="M16" i="4"/>
  <c r="M21" i="4" s="1"/>
  <c r="G115" i="4"/>
  <c r="I115" i="4" s="1"/>
  <c r="G109" i="4"/>
  <c r="K109" i="4" s="1"/>
  <c r="G102" i="4"/>
  <c r="G91" i="4"/>
  <c r="K91" i="4" s="1"/>
  <c r="G85" i="4"/>
  <c r="I85" i="4" s="1"/>
  <c r="G72" i="4"/>
  <c r="I72" i="4" s="1"/>
  <c r="M68" i="4"/>
  <c r="G50" i="4"/>
  <c r="K50" i="4" s="1"/>
  <c r="F54" i="4"/>
  <c r="K138" i="4"/>
  <c r="I138" i="4"/>
  <c r="F186" i="4"/>
  <c r="G185" i="4"/>
  <c r="K185" i="4" s="1"/>
  <c r="K186" i="4" s="1"/>
  <c r="M135" i="4"/>
  <c r="M139" i="4" s="1"/>
  <c r="D139" i="4"/>
  <c r="F95" i="4"/>
  <c r="M84" i="4"/>
  <c r="M88" i="4" s="1"/>
  <c r="G84" i="4"/>
  <c r="K84" i="4" s="1"/>
  <c r="K88" i="4" s="1"/>
  <c r="N168" i="4"/>
  <c r="K97" i="4"/>
  <c r="K99" i="4" s="1"/>
  <c r="G93" i="4"/>
  <c r="M155" i="4"/>
  <c r="G196" i="4"/>
  <c r="I193" i="4"/>
  <c r="K16" i="4"/>
  <c r="I16" i="4"/>
  <c r="I21" i="4" s="1"/>
  <c r="D88" i="4"/>
  <c r="G160" i="4"/>
  <c r="M160" i="4"/>
  <c r="M150" i="4"/>
  <c r="G150" i="4"/>
  <c r="K150" i="4" s="1"/>
  <c r="F139" i="4"/>
  <c r="G124" i="4"/>
  <c r="G126" i="4" s="1"/>
  <c r="M124" i="4"/>
  <c r="M126" i="4" s="1"/>
  <c r="D126" i="4"/>
  <c r="G106" i="4"/>
  <c r="G101" i="4"/>
  <c r="K101" i="4" s="1"/>
  <c r="K107" i="4" s="1"/>
  <c r="D107" i="4"/>
  <c r="N81" i="4"/>
  <c r="O81" i="4" s="1"/>
  <c r="K80" i="4"/>
  <c r="I80" i="4"/>
  <c r="G74" i="4"/>
  <c r="K74" i="4" s="1"/>
  <c r="M56" i="4"/>
  <c r="M57" i="4" s="1"/>
  <c r="G56" i="4"/>
  <c r="D57" i="4"/>
  <c r="G49" i="4"/>
  <c r="K49" i="4" s="1"/>
  <c r="F42" i="4"/>
  <c r="M34" i="4"/>
  <c r="M36" i="4" s="1"/>
  <c r="G34" i="4"/>
  <c r="I34" i="4" s="1"/>
  <c r="I36" i="4" s="1"/>
  <c r="F188" i="4"/>
  <c r="G187" i="4"/>
  <c r="G188" i="4" s="1"/>
  <c r="F36" i="4"/>
  <c r="M31" i="4"/>
  <c r="G31" i="4"/>
  <c r="M29" i="4"/>
  <c r="G29" i="4"/>
  <c r="K29" i="4" s="1"/>
  <c r="D32" i="4"/>
  <c r="G27" i="4"/>
  <c r="M27" i="4"/>
  <c r="M32" i="4" s="1"/>
  <c r="N152" i="4"/>
  <c r="O152" i="4" s="1"/>
  <c r="G179" i="4"/>
  <c r="G180" i="4" s="1"/>
  <c r="G154" i="4"/>
  <c r="G151" i="4"/>
  <c r="F157" i="4"/>
  <c r="G125" i="4"/>
  <c r="I125" i="4" s="1"/>
  <c r="G114" i="4"/>
  <c r="K114" i="4" s="1"/>
  <c r="G112" i="4"/>
  <c r="I112" i="4" s="1"/>
  <c r="G111" i="4"/>
  <c r="K111" i="4" s="1"/>
  <c r="G104" i="4"/>
  <c r="K104" i="4" s="1"/>
  <c r="G98" i="4"/>
  <c r="M82" i="4"/>
  <c r="G71" i="4"/>
  <c r="G47" i="4"/>
  <c r="F32" i="4"/>
  <c r="G24" i="4"/>
  <c r="K24" i="4" s="1"/>
  <c r="G17" i="4"/>
  <c r="I17" i="4" s="1"/>
  <c r="N174" i="4"/>
  <c r="O172" i="4"/>
  <c r="O174" i="4" s="1"/>
  <c r="I128" i="4"/>
  <c r="I130" i="4" s="1"/>
  <c r="K128" i="4"/>
  <c r="K130" i="4" s="1"/>
  <c r="G130" i="4"/>
  <c r="K115" i="4"/>
  <c r="I109" i="4"/>
  <c r="K106" i="4"/>
  <c r="I106" i="4"/>
  <c r="K94" i="4"/>
  <c r="I94" i="4"/>
  <c r="K85" i="4"/>
  <c r="I62" i="4"/>
  <c r="K62" i="4"/>
  <c r="N62" i="4" s="1"/>
  <c r="I51" i="4"/>
  <c r="I49" i="4"/>
  <c r="I23" i="4"/>
  <c r="K23" i="4"/>
  <c r="K25" i="4" s="1"/>
  <c r="G25" i="4"/>
  <c r="I154" i="4"/>
  <c r="K154" i="4"/>
  <c r="I151" i="4"/>
  <c r="K151" i="4"/>
  <c r="K71" i="4"/>
  <c r="I66" i="4"/>
  <c r="K66" i="4"/>
  <c r="K64" i="4"/>
  <c r="I64" i="4"/>
  <c r="I61" i="4"/>
  <c r="K61" i="4"/>
  <c r="I48" i="4"/>
  <c r="N48" i="4" s="1"/>
  <c r="O48" i="4" s="1"/>
  <c r="K48" i="4"/>
  <c r="G54" i="4"/>
  <c r="I47" i="4"/>
  <c r="I54" i="4" s="1"/>
  <c r="K47" i="4"/>
  <c r="K54" i="4" s="1"/>
  <c r="M45" i="4"/>
  <c r="N44" i="4"/>
  <c r="N45" i="4" s="1"/>
  <c r="I41" i="4"/>
  <c r="K41" i="4"/>
  <c r="N41" i="4" s="1"/>
  <c r="O41" i="4" s="1"/>
  <c r="I20" i="4"/>
  <c r="K20" i="4"/>
  <c r="N20" i="4" s="1"/>
  <c r="I153" i="4"/>
  <c r="K153" i="4"/>
  <c r="I129" i="4"/>
  <c r="K129" i="4"/>
  <c r="K102" i="4"/>
  <c r="K52" i="4"/>
  <c r="I52" i="4"/>
  <c r="I35" i="4"/>
  <c r="K35" i="4"/>
  <c r="O39" i="4"/>
  <c r="N176" i="4"/>
  <c r="M177" i="4"/>
  <c r="G162" i="4"/>
  <c r="K159" i="4"/>
  <c r="K162" i="4" s="1"/>
  <c r="I159" i="4"/>
  <c r="I162" i="4" s="1"/>
  <c r="I98" i="4"/>
  <c r="K98" i="4"/>
  <c r="K65" i="4"/>
  <c r="I65" i="4"/>
  <c r="I19" i="4"/>
  <c r="K19" i="4"/>
  <c r="O44" i="4"/>
  <c r="O45" i="4" s="1"/>
  <c r="K148" i="4"/>
  <c r="N148" i="4" s="1"/>
  <c r="O148" i="4" s="1"/>
  <c r="G36" i="4"/>
  <c r="N166" i="4"/>
  <c r="I137" i="4"/>
  <c r="N137" i="4" s="1"/>
  <c r="N80" i="4"/>
  <c r="G194" i="4"/>
  <c r="D191" i="4"/>
  <c r="G88" i="4"/>
  <c r="G142" i="4"/>
  <c r="I86" i="4"/>
  <c r="D82" i="4"/>
  <c r="G107" i="4"/>
  <c r="G28" i="4"/>
  <c r="F130" i="4"/>
  <c r="F68" i="4"/>
  <c r="K63" i="4"/>
  <c r="K156" i="4"/>
  <c r="N156" i="4" s="1"/>
  <c r="K86" i="4"/>
  <c r="M112" i="4"/>
  <c r="I91" i="4"/>
  <c r="K78" i="4"/>
  <c r="G90" i="4"/>
  <c r="I59" i="4"/>
  <c r="F82" i="4"/>
  <c r="F162" i="4"/>
  <c r="K67" i="4"/>
  <c r="I195" i="4"/>
  <c r="G190" i="4"/>
  <c r="G182" i="4"/>
  <c r="G161" i="4"/>
  <c r="M151" i="4"/>
  <c r="N151" i="4" s="1"/>
  <c r="G147" i="4"/>
  <c r="M141" i="4"/>
  <c r="M143" i="4" s="1"/>
  <c r="M125" i="4"/>
  <c r="K124" i="4"/>
  <c r="K126" i="4" s="1"/>
  <c r="M121" i="4"/>
  <c r="M122" i="4" s="1"/>
  <c r="F116" i="4"/>
  <c r="M114" i="4"/>
  <c r="M104" i="4"/>
  <c r="I92" i="4"/>
  <c r="N92" i="4" s="1"/>
  <c r="I67" i="4"/>
  <c r="K60" i="4"/>
  <c r="N60" i="4" s="1"/>
  <c r="O60" i="4" s="1"/>
  <c r="G68" i="4"/>
  <c r="M47" i="4"/>
  <c r="M54" i="4" s="1"/>
  <c r="M42" i="4"/>
  <c r="F25" i="4"/>
  <c r="K34" i="4"/>
  <c r="N34" i="4" s="1"/>
  <c r="N36" i="4" s="1"/>
  <c r="O80" i="4"/>
  <c r="G145" i="4"/>
  <c r="I78" i="4"/>
  <c r="G121" i="4"/>
  <c r="I101" i="4"/>
  <c r="I107" i="4" s="1"/>
  <c r="F88" i="4"/>
  <c r="I63" i="4"/>
  <c r="K59" i="4"/>
  <c r="O156" i="4"/>
  <c r="G141" i="4"/>
  <c r="I124" i="4"/>
  <c r="I126" i="4" s="1"/>
  <c r="G118" i="4"/>
  <c r="G135" i="4"/>
  <c r="F107" i="4"/>
  <c r="D54" i="4"/>
  <c r="F21" i="4"/>
  <c r="I74" i="4" l="1"/>
  <c r="I111" i="4"/>
  <c r="I40" i="4"/>
  <c r="K112" i="4"/>
  <c r="I84" i="4"/>
  <c r="I88" i="4" s="1"/>
  <c r="I29" i="4"/>
  <c r="G116" i="4"/>
  <c r="N155" i="4"/>
  <c r="O155" i="4" s="1"/>
  <c r="I105" i="4"/>
  <c r="N105" i="4" s="1"/>
  <c r="K68" i="4"/>
  <c r="K146" i="4"/>
  <c r="N146" i="4" s="1"/>
  <c r="O146" i="4" s="1"/>
  <c r="N129" i="4"/>
  <c r="O129" i="4" s="1"/>
  <c r="I114" i="4"/>
  <c r="K76" i="4"/>
  <c r="I76" i="4"/>
  <c r="N86" i="4"/>
  <c r="I50" i="4"/>
  <c r="I155" i="4"/>
  <c r="K155" i="4"/>
  <c r="K179" i="4"/>
  <c r="K180" i="4" s="1"/>
  <c r="N136" i="4"/>
  <c r="O136" i="4" s="1"/>
  <c r="N78" i="4"/>
  <c r="I149" i="4"/>
  <c r="G82" i="4"/>
  <c r="N35" i="4"/>
  <c r="O35" i="4" s="1"/>
  <c r="N40" i="4"/>
  <c r="O40" i="4" s="1"/>
  <c r="N138" i="4"/>
  <c r="O138" i="4" s="1"/>
  <c r="N109" i="4"/>
  <c r="N51" i="4"/>
  <c r="N18" i="4"/>
  <c r="O18" i="4" s="1"/>
  <c r="N85" i="4"/>
  <c r="O85" i="4" s="1"/>
  <c r="N52" i="4"/>
  <c r="O52" i="4" s="1"/>
  <c r="K187" i="4"/>
  <c r="I179" i="4"/>
  <c r="I180" i="4" s="1"/>
  <c r="I187" i="4"/>
  <c r="I188" i="4" s="1"/>
  <c r="K125" i="4"/>
  <c r="N125" i="4" s="1"/>
  <c r="I71" i="4"/>
  <c r="I82" i="4" s="1"/>
  <c r="N49" i="4"/>
  <c r="K17" i="4"/>
  <c r="N17" i="4" s="1"/>
  <c r="O17" i="4" s="1"/>
  <c r="K72" i="4"/>
  <c r="N72" i="4" s="1"/>
  <c r="I102" i="4"/>
  <c r="N102" i="4" s="1"/>
  <c r="I24" i="4"/>
  <c r="N24" i="4" s="1"/>
  <c r="I104" i="4"/>
  <c r="N104" i="4" s="1"/>
  <c r="O104" i="4" s="1"/>
  <c r="I150" i="4"/>
  <c r="N150" i="4" s="1"/>
  <c r="O150" i="4" s="1"/>
  <c r="N153" i="4"/>
  <c r="O153" i="4" s="1"/>
  <c r="N114" i="4"/>
  <c r="O114" i="4" s="1"/>
  <c r="N106" i="4"/>
  <c r="O106" i="4" s="1"/>
  <c r="N193" i="4"/>
  <c r="N196" i="4" s="1"/>
  <c r="N38" i="4"/>
  <c r="N42" i="4" s="1"/>
  <c r="I30" i="4"/>
  <c r="N30" i="4" s="1"/>
  <c r="O30" i="4" s="1"/>
  <c r="I132" i="4"/>
  <c r="I133" i="4" s="1"/>
  <c r="G133" i="4"/>
  <c r="K132" i="4"/>
  <c r="I87" i="4"/>
  <c r="K87" i="4"/>
  <c r="O105" i="4"/>
  <c r="M116" i="4"/>
  <c r="M197" i="4" s="1"/>
  <c r="D197" i="4"/>
  <c r="O24" i="4"/>
  <c r="N61" i="4"/>
  <c r="O61" i="4" s="1"/>
  <c r="N111" i="4"/>
  <c r="O111" i="4" s="1"/>
  <c r="O151" i="4"/>
  <c r="N154" i="4"/>
  <c r="O154" i="4" s="1"/>
  <c r="O49" i="4"/>
  <c r="N94" i="4"/>
  <c r="O94" i="4" s="1"/>
  <c r="I27" i="4"/>
  <c r="I32" i="4" s="1"/>
  <c r="K27" i="4"/>
  <c r="G32" i="4"/>
  <c r="I56" i="4"/>
  <c r="I57" i="4" s="1"/>
  <c r="K56" i="4"/>
  <c r="G57" i="4"/>
  <c r="I160" i="4"/>
  <c r="K160" i="4"/>
  <c r="K93" i="4"/>
  <c r="I93" i="4"/>
  <c r="O168" i="4"/>
  <c r="O170" i="4" s="1"/>
  <c r="N170" i="4"/>
  <c r="I185" i="4"/>
  <c r="I186" i="4" s="1"/>
  <c r="G186" i="4"/>
  <c r="F197" i="4"/>
  <c r="O86" i="4"/>
  <c r="N124" i="4"/>
  <c r="N126" i="4" s="1"/>
  <c r="N91" i="4"/>
  <c r="O91" i="4" s="1"/>
  <c r="O20" i="4"/>
  <c r="O109" i="4"/>
  <c r="K31" i="4"/>
  <c r="I31" i="4"/>
  <c r="K21" i="4"/>
  <c r="N16" i="4"/>
  <c r="N21" i="4" s="1"/>
  <c r="N97" i="4"/>
  <c r="O78" i="4"/>
  <c r="G157" i="4"/>
  <c r="K145" i="4"/>
  <c r="K157" i="4" s="1"/>
  <c r="I145" i="4"/>
  <c r="I157" i="4" s="1"/>
  <c r="G183" i="4"/>
  <c r="I182" i="4"/>
  <c r="I183" i="4" s="1"/>
  <c r="K182" i="4"/>
  <c r="K183" i="4" s="1"/>
  <c r="I28" i="4"/>
  <c r="K28" i="4"/>
  <c r="O176" i="4"/>
  <c r="O177" i="4" s="1"/>
  <c r="N177" i="4"/>
  <c r="K36" i="4"/>
  <c r="O34" i="4"/>
  <c r="O36" i="4" s="1"/>
  <c r="I161" i="4"/>
  <c r="K161" i="4"/>
  <c r="O92" i="4"/>
  <c r="N67" i="4"/>
  <c r="O67" i="4" s="1"/>
  <c r="I68" i="4"/>
  <c r="O137" i="4"/>
  <c r="N84" i="4"/>
  <c r="N88" i="4" s="1"/>
  <c r="N29" i="4"/>
  <c r="O29" i="4" s="1"/>
  <c r="N19" i="4"/>
  <c r="O19" i="4" s="1"/>
  <c r="N50" i="4"/>
  <c r="O50" i="4" s="1"/>
  <c r="N65" i="4"/>
  <c r="O65" i="4" s="1"/>
  <c r="N149" i="4"/>
  <c r="O149" i="4" s="1"/>
  <c r="N74" i="4"/>
  <c r="O74" i="4" s="1"/>
  <c r="N64" i="4"/>
  <c r="O64" i="4" s="1"/>
  <c r="O51" i="4"/>
  <c r="O62" i="4"/>
  <c r="N115" i="4"/>
  <c r="O115" i="4" s="1"/>
  <c r="I135" i="4"/>
  <c r="I139" i="4" s="1"/>
  <c r="K135" i="4"/>
  <c r="K139" i="4" s="1"/>
  <c r="G139" i="4"/>
  <c r="K147" i="4"/>
  <c r="I147" i="4"/>
  <c r="G143" i="4"/>
  <c r="I141" i="4"/>
  <c r="I143" i="4" s="1"/>
  <c r="K141" i="4"/>
  <c r="K143" i="4" s="1"/>
  <c r="G119" i="4"/>
  <c r="K118" i="4"/>
  <c r="K119" i="4" s="1"/>
  <c r="I118" i="4"/>
  <c r="I119" i="4" s="1"/>
  <c r="I121" i="4"/>
  <c r="I122" i="4" s="1"/>
  <c r="G122" i="4"/>
  <c r="K121" i="4"/>
  <c r="K122" i="4" s="1"/>
  <c r="I190" i="4"/>
  <c r="I191" i="4" s="1"/>
  <c r="G191" i="4"/>
  <c r="K190" i="4"/>
  <c r="K191" i="4" s="1"/>
  <c r="I90" i="4"/>
  <c r="I95" i="4" s="1"/>
  <c r="K90" i="4"/>
  <c r="K95" i="4" s="1"/>
  <c r="G95" i="4"/>
  <c r="K142" i="4"/>
  <c r="I142" i="4"/>
  <c r="N63" i="4"/>
  <c r="O63" i="4" s="1"/>
  <c r="N98" i="4"/>
  <c r="O98" i="4" s="1"/>
  <c r="N112" i="4"/>
  <c r="O112" i="4" s="1"/>
  <c r="N47" i="4"/>
  <c r="N54" i="4" s="1"/>
  <c r="N66" i="4"/>
  <c r="O66" i="4" s="1"/>
  <c r="I116" i="4"/>
  <c r="N101" i="4"/>
  <c r="N107" i="4" s="1"/>
  <c r="N159" i="4"/>
  <c r="N59" i="4"/>
  <c r="N195" i="4"/>
  <c r="O195" i="4" s="1"/>
  <c r="K194" i="4"/>
  <c r="I194" i="4"/>
  <c r="N23" i="4"/>
  <c r="N25" i="4" s="1"/>
  <c r="K116" i="4"/>
  <c r="N128" i="4"/>
  <c r="N130" i="4" s="1"/>
  <c r="N179" i="4" l="1"/>
  <c r="N180" i="4" s="1"/>
  <c r="O179" i="4"/>
  <c r="O180" i="4" s="1"/>
  <c r="N76" i="4"/>
  <c r="O76" i="4" s="1"/>
  <c r="N185" i="4"/>
  <c r="N186" i="4" s="1"/>
  <c r="N118" i="4"/>
  <c r="N119" i="4" s="1"/>
  <c r="N147" i="4"/>
  <c r="O16" i="4"/>
  <c r="O21" i="4" s="1"/>
  <c r="N160" i="4"/>
  <c r="O160" i="4" s="1"/>
  <c r="N87" i="4"/>
  <c r="O87" i="4" s="1"/>
  <c r="O38" i="4"/>
  <c r="O42" i="4" s="1"/>
  <c r="N187" i="4"/>
  <c r="K188" i="4"/>
  <c r="N71" i="4"/>
  <c r="O71" i="4" s="1"/>
  <c r="K82" i="4"/>
  <c r="N190" i="4"/>
  <c r="N191" i="4" s="1"/>
  <c r="O193" i="4"/>
  <c r="O196" i="4" s="1"/>
  <c r="O72" i="4"/>
  <c r="O125" i="4"/>
  <c r="O102" i="4"/>
  <c r="K133" i="4"/>
  <c r="N132" i="4"/>
  <c r="N133" i="4" s="1"/>
  <c r="O124" i="4"/>
  <c r="O126" i="4" s="1"/>
  <c r="N31" i="4"/>
  <c r="O31" i="4" s="1"/>
  <c r="N68" i="4"/>
  <c r="O128" i="4"/>
  <c r="O130" i="4" s="1"/>
  <c r="N142" i="4"/>
  <c r="O142" i="4" s="1"/>
  <c r="O147" i="4"/>
  <c r="N161" i="4"/>
  <c r="N99" i="4"/>
  <c r="O97" i="4"/>
  <c r="O99" i="4" s="1"/>
  <c r="N56" i="4"/>
  <c r="N57" i="4" s="1"/>
  <c r="K57" i="4"/>
  <c r="O59" i="4"/>
  <c r="O68" i="4" s="1"/>
  <c r="N182" i="4"/>
  <c r="N183" i="4" s="1"/>
  <c r="N93" i="4"/>
  <c r="O93" i="4" s="1"/>
  <c r="N27" i="4"/>
  <c r="N32" i="4" s="1"/>
  <c r="K32" i="4"/>
  <c r="O27" i="4"/>
  <c r="O32" i="4" s="1"/>
  <c r="O116" i="4"/>
  <c r="N162" i="4"/>
  <c r="O159" i="4"/>
  <c r="O162" i="4" s="1"/>
  <c r="O101" i="4"/>
  <c r="O107" i="4" s="1"/>
  <c r="I197" i="4"/>
  <c r="N145" i="4"/>
  <c r="N157" i="4" s="1"/>
  <c r="O82" i="4"/>
  <c r="N194" i="4"/>
  <c r="O194" i="4" s="1"/>
  <c r="N121" i="4"/>
  <c r="N122" i="4" s="1"/>
  <c r="N141" i="4"/>
  <c r="N143" i="4" s="1"/>
  <c r="O23" i="4"/>
  <c r="O25" i="4" s="1"/>
  <c r="O47" i="4"/>
  <c r="O54" i="4" s="1"/>
  <c r="O161" i="4"/>
  <c r="N28" i="4"/>
  <c r="O28" i="4" s="1"/>
  <c r="O118" i="4"/>
  <c r="O119" i="4" s="1"/>
  <c r="N135" i="4"/>
  <c r="N139" i="4" s="1"/>
  <c r="N116" i="4"/>
  <c r="N90" i="4"/>
  <c r="N82" i="4"/>
  <c r="O84" i="4"/>
  <c r="O88" i="4" s="1"/>
  <c r="G197" i="4"/>
  <c r="O185" i="4" l="1"/>
  <c r="O186" i="4" s="1"/>
  <c r="O182" i="4"/>
  <c r="O183" i="4" s="1"/>
  <c r="N188" i="4"/>
  <c r="O187" i="4"/>
  <c r="O188" i="4" s="1"/>
  <c r="K197" i="4"/>
  <c r="O190" i="4"/>
  <c r="O191" i="4" s="1"/>
  <c r="O141" i="4"/>
  <c r="O143" i="4" s="1"/>
  <c r="O132" i="4"/>
  <c r="O133" i="4" s="1"/>
  <c r="O56" i="4"/>
  <c r="O57" i="4" s="1"/>
  <c r="O121" i="4"/>
  <c r="O122" i="4" s="1"/>
  <c r="O135" i="4"/>
  <c r="O139" i="4" s="1"/>
  <c r="N95" i="4"/>
  <c r="N197" i="4" s="1"/>
  <c r="O90" i="4"/>
  <c r="O95" i="4" s="1"/>
  <c r="O145" i="4"/>
  <c r="O157" i="4" s="1"/>
  <c r="O197" i="4" l="1"/>
  <c r="L10" i="4" s="1"/>
</calcChain>
</file>

<file path=xl/sharedStrings.xml><?xml version="1.0" encoding="utf-8"?>
<sst xmlns="http://schemas.openxmlformats.org/spreadsheetml/2006/main" count="1098" uniqueCount="537">
  <si>
    <t>Посада</t>
  </si>
  <si>
    <t xml:space="preserve">Надбавка за ранг, </t>
  </si>
  <si>
    <t>грн.</t>
  </si>
  <si>
    <t>Надбавка за вислугу років</t>
  </si>
  <si>
    <t>Доплата за інтенс. праці</t>
  </si>
  <si>
    <t>Надбавка за доступ до держ. таємниці</t>
  </si>
  <si>
    <t>Місячн. фонд з/п,</t>
  </si>
  <si>
    <t>%</t>
  </si>
  <si>
    <t>Керівництво</t>
  </si>
  <si>
    <t>Міський голова</t>
  </si>
  <si>
    <t>-</t>
  </si>
  <si>
    <t>Джанда М.М.</t>
  </si>
  <si>
    <t>Заступник міського голови з питань діяльності виконавч.органів</t>
  </si>
  <si>
    <t>Заст. міського голови з питань діяльності виконавчих органів</t>
  </si>
  <si>
    <t xml:space="preserve">Керуючий справами виконкому </t>
  </si>
  <si>
    <t>Букачевський О.Л.</t>
  </si>
  <si>
    <t>Секретар ради</t>
  </si>
  <si>
    <t>Гинцяк О.Й.</t>
  </si>
  <si>
    <t>Всього:</t>
  </si>
  <si>
    <t xml:space="preserve">ІІ. </t>
  </si>
  <si>
    <t>Апарат виконкому</t>
  </si>
  <si>
    <t>Радник міського голови</t>
  </si>
  <si>
    <t xml:space="preserve">Завідувач </t>
  </si>
  <si>
    <t>Бурлак С.О.</t>
  </si>
  <si>
    <t>Гол.спеціаліст по кадровій  роботі</t>
  </si>
  <si>
    <t xml:space="preserve">Гандера О.М. </t>
  </si>
  <si>
    <t>Спеціаліст</t>
  </si>
  <si>
    <t>Марканич Ю.М.</t>
  </si>
  <si>
    <t>Завідувач</t>
  </si>
  <si>
    <t>Лалакулич В.Л.</t>
  </si>
  <si>
    <t>спеціаліст</t>
  </si>
  <si>
    <t>Федунів М.І.</t>
  </si>
  <si>
    <t>Удут К.В.</t>
  </si>
  <si>
    <t>Касир</t>
  </si>
  <si>
    <t>Сарвадій П.Д.</t>
  </si>
  <si>
    <t>Головний спеціаліст з притань оборони та мобілізаційної роботи</t>
  </si>
  <si>
    <t>Завгосп</t>
  </si>
  <si>
    <t>Черговий</t>
  </si>
  <si>
    <t>Галай І.М.</t>
  </si>
  <si>
    <t xml:space="preserve">Черговий </t>
  </si>
  <si>
    <t>Григанич В.І.</t>
  </si>
  <si>
    <t>Тех. Праців.</t>
  </si>
  <si>
    <t>Тех. Працівн.</t>
  </si>
  <si>
    <t>Віт М.М.</t>
  </si>
  <si>
    <t>Шимон О.В.</t>
  </si>
  <si>
    <t>Заступник начальника управління економіки</t>
  </si>
  <si>
    <t>підрозділ з питань розвитку підприємництва і ринкових відносин</t>
  </si>
  <si>
    <t xml:space="preserve">Спеціаліст </t>
  </si>
  <si>
    <t>підрозділ реєстрації суб’єктів підприємницької діяльності</t>
  </si>
  <si>
    <t>Головний спеціаліст</t>
  </si>
  <si>
    <t>Стефанишин К.В.</t>
  </si>
  <si>
    <t>підрозділ з питань торгівлі та побутового обслуговування населення</t>
  </si>
  <si>
    <t>Удут С.К.</t>
  </si>
  <si>
    <t>Начальник управління</t>
  </si>
  <si>
    <t>Власюк В.В.</t>
  </si>
  <si>
    <t>Гол. спеціаліст</t>
  </si>
  <si>
    <t>Костак В.П.</t>
  </si>
  <si>
    <t>Спеціаліст з питань фізк. і спорту</t>
  </si>
  <si>
    <t>Біляк І.І.</t>
  </si>
  <si>
    <t>Спеціаліст по роботі з молоддю</t>
  </si>
  <si>
    <t xml:space="preserve">Всього: </t>
  </si>
  <si>
    <t>Нач.управлін.</t>
  </si>
  <si>
    <t>Бірак В.І.</t>
  </si>
  <si>
    <t>Гол. спец.</t>
  </si>
  <si>
    <t>Спеціаліст І-ої кат.</t>
  </si>
  <si>
    <t>Бобер О.Я.</t>
  </si>
  <si>
    <t>начальник</t>
  </si>
  <si>
    <t>Гандера В.С.</t>
  </si>
  <si>
    <t>Заступник нач.управління по благоустрою та санітарії</t>
  </si>
  <si>
    <t>Заст.нач. управління по економіці і фінансам</t>
  </si>
  <si>
    <t>Кащук Г.В.</t>
  </si>
  <si>
    <t>Спец. І-ої кат.</t>
  </si>
  <si>
    <t>Погоріляк А.М</t>
  </si>
  <si>
    <t>Панько Л.І.</t>
  </si>
  <si>
    <t>відділ комунальної власності</t>
  </si>
  <si>
    <t>Начальник  відділу комунальної власності</t>
  </si>
  <si>
    <t>Полажинець В.Й.</t>
  </si>
  <si>
    <t>Головний спеціаліст-бухгалтер</t>
  </si>
  <si>
    <t>земельний відділ</t>
  </si>
  <si>
    <t>Начальник земельного відділу</t>
  </si>
  <si>
    <t>Смерека І.В.</t>
  </si>
  <si>
    <t xml:space="preserve">головний спеціаліст </t>
  </si>
  <si>
    <t>Заступник начальника</t>
  </si>
  <si>
    <t>Снітар П.П.</t>
  </si>
  <si>
    <t>Відділ праці та зайнятості населення</t>
  </si>
  <si>
    <t>Начальник відділу</t>
  </si>
  <si>
    <t>Тимчик Н.І.</t>
  </si>
  <si>
    <t>Ференцик М.І.</t>
  </si>
  <si>
    <t>Спеціаліст І категорії</t>
  </si>
  <si>
    <t>Попадинець В.І.</t>
  </si>
  <si>
    <t>Відділ контролю за призначенням пенсій</t>
  </si>
  <si>
    <t>Лях М.Ю.</t>
  </si>
  <si>
    <t>Єгорова Л.С.</t>
  </si>
  <si>
    <t>Агій Н.М.</t>
  </si>
  <si>
    <t>Соболь Л.О.</t>
  </si>
  <si>
    <t>Маринець О.М.</t>
  </si>
  <si>
    <t>Зейкан М.В.</t>
  </si>
  <si>
    <t>Воучок Т.П.</t>
  </si>
  <si>
    <t>Дуда О.І.</t>
  </si>
  <si>
    <t>Сольгер М.Р.</t>
  </si>
  <si>
    <t>Олос Л.П.</t>
  </si>
  <si>
    <t>Мішук С.М.</t>
  </si>
  <si>
    <t>Паньків І.П.</t>
  </si>
  <si>
    <t>Губаль О.В.</t>
  </si>
  <si>
    <t>Відділ бухгалтерського обліку</t>
  </si>
  <si>
    <t>Сливка М.В.</t>
  </si>
  <si>
    <t>Господарський відділ</t>
  </si>
  <si>
    <t>Гайдар С.Ю.</t>
  </si>
  <si>
    <t xml:space="preserve">Начальник </t>
  </si>
  <si>
    <t>Дзяпко Ю.І.</t>
  </si>
  <si>
    <t>Спец. органу опіки та піклув.</t>
  </si>
  <si>
    <t>Панця М.Й.</t>
  </si>
  <si>
    <t xml:space="preserve">Водій </t>
  </si>
  <si>
    <t>Гелеван А.А..</t>
  </si>
  <si>
    <t xml:space="preserve">       Всього:</t>
  </si>
  <si>
    <t>Спеціаліст по обслуговуванню копм’ютерної техніки</t>
  </si>
  <si>
    <t>РАЗОМ :</t>
  </si>
  <si>
    <t>№ п/п</t>
  </si>
  <si>
    <t>Надбавка до мінімальної зарплати</t>
  </si>
  <si>
    <t>Прізвище,  ім'я, по батькові</t>
  </si>
  <si>
    <t>Поган Е.Е.</t>
  </si>
  <si>
    <t>Ковчар П.М.</t>
  </si>
  <si>
    <t>Протокольна частина Спеціаліст І кат.</t>
  </si>
  <si>
    <t xml:space="preserve">Сектор по роботі із заявами і зверненнями громадян Спеціаліст  </t>
  </si>
  <si>
    <t>Секретар керівника</t>
  </si>
  <si>
    <t>Завідувач гол. бухгалтер</t>
  </si>
  <si>
    <t>Завідувач відділу</t>
  </si>
  <si>
    <t>Відділ організаційної та кадрової роботи</t>
  </si>
  <si>
    <t>Юридичний відділ</t>
  </si>
  <si>
    <t>Загальний відділ</t>
  </si>
  <si>
    <t>Відділ контролю</t>
  </si>
  <si>
    <t>Відділ бухгалтерського обліку та звітності</t>
  </si>
  <si>
    <t xml:space="preserve"> Господарський відділ</t>
  </si>
  <si>
    <t>1.</t>
  </si>
  <si>
    <t>2.</t>
  </si>
  <si>
    <t>3.</t>
  </si>
  <si>
    <t>4.</t>
  </si>
  <si>
    <t>5.</t>
  </si>
  <si>
    <t>Відділ з питань цивільної оборони та мобілізації</t>
  </si>
  <si>
    <t>6.</t>
  </si>
  <si>
    <t>7.</t>
  </si>
  <si>
    <t>III.</t>
  </si>
  <si>
    <t>Управління та відділи міськвиконкому</t>
  </si>
  <si>
    <t>Управління економіки</t>
  </si>
  <si>
    <t>Управління культури, молоді і спорту</t>
  </si>
  <si>
    <t>Управління освіти</t>
  </si>
  <si>
    <t>Відділ містобудування і архітектури</t>
  </si>
  <si>
    <t>Управління житлово-комунального господарства</t>
  </si>
  <si>
    <t>Управління з питань майна комунальної власності</t>
  </si>
  <si>
    <t>8.</t>
  </si>
  <si>
    <t>Управління праці та соціального захисту населення</t>
  </si>
  <si>
    <t>9.</t>
  </si>
  <si>
    <t>10.</t>
  </si>
  <si>
    <t>11.</t>
  </si>
  <si>
    <t>12.</t>
  </si>
  <si>
    <t>13.</t>
  </si>
  <si>
    <t>14.</t>
  </si>
  <si>
    <t>15.</t>
  </si>
  <si>
    <t>Боберська С.І.</t>
  </si>
  <si>
    <t>Обслуговування</t>
  </si>
  <si>
    <t>Інспекція держтехнагляду</t>
  </si>
  <si>
    <t>18.</t>
  </si>
  <si>
    <t>Орган опіки та піклування</t>
  </si>
  <si>
    <t>19.</t>
  </si>
  <si>
    <t>20.</t>
  </si>
  <si>
    <t>ЗАТВЕРДЖУЮ</t>
  </si>
  <si>
    <t>____________     М. Джанда</t>
  </si>
  <si>
    <t>Штат в кількості</t>
  </si>
  <si>
    <t>заробітної плати</t>
  </si>
  <si>
    <t>Рибчак О.М.</t>
  </si>
  <si>
    <t>Копішера Ф.Д</t>
  </si>
  <si>
    <t>Андрєєв А.С.</t>
  </si>
  <si>
    <t>нач. управління</t>
  </si>
  <si>
    <t>підрозділ соціально-економічного розвитку</t>
  </si>
  <si>
    <t>Боршовський О.І.</t>
  </si>
  <si>
    <t>Джумурат Ю.Ю.</t>
  </si>
  <si>
    <t>Паслай А.І.</t>
  </si>
  <si>
    <t>Шуба Б.М.</t>
  </si>
  <si>
    <t>Плиска М.М.</t>
  </si>
  <si>
    <t>Посадовий оклад</t>
  </si>
  <si>
    <t>РАНГ</t>
  </si>
  <si>
    <t>Разом,</t>
  </si>
  <si>
    <t>К-сть штат-них од.</t>
  </si>
  <si>
    <t>мін</t>
  </si>
  <si>
    <t>Ш Т А Т Н И Й   Р О З П И С</t>
  </si>
  <si>
    <t>Керуючий справами
міськвиконкому</t>
  </si>
  <si>
    <t>Лашко Е.М.</t>
  </si>
  <si>
    <t>Ботюк К.Р.</t>
  </si>
  <si>
    <t>відділ земельних ресурсів</t>
  </si>
  <si>
    <t>Соціальні інспектора</t>
  </si>
  <si>
    <t>Спеціаліст I категорії</t>
  </si>
  <si>
    <t>Сура  О.Й</t>
  </si>
  <si>
    <t>Територіальний державний інспектор</t>
  </si>
  <si>
    <t>Матвеєва М.П.</t>
  </si>
  <si>
    <t>Відділ соціальних допомог</t>
  </si>
  <si>
    <t>Бухгалтер-ревізор (спец І кат )</t>
  </si>
  <si>
    <t xml:space="preserve">Спеціаліст  </t>
  </si>
  <si>
    <t>Відділ  персоніфікованих соціальних виплат</t>
  </si>
  <si>
    <t>Ухаль М.І.</t>
  </si>
  <si>
    <t>Відділ у справах інвалідів і ветеранів</t>
  </si>
  <si>
    <t>Секретар друкар</t>
  </si>
  <si>
    <t>Головний спеціаліст - державного архітектурно-будівельного контролю</t>
  </si>
  <si>
    <t>Попович В.М.</t>
  </si>
  <si>
    <t>відділ з питань соціального захисту чорнобильців та неповнолітніх</t>
  </si>
  <si>
    <t xml:space="preserve">Головний спеціаліст </t>
  </si>
  <si>
    <t>Булигіна Л.В.</t>
  </si>
  <si>
    <t>Фречка Т.І.</t>
  </si>
  <si>
    <t>Ткачук А.А.</t>
  </si>
  <si>
    <t>Росоха І.В.</t>
  </si>
  <si>
    <t>Палюх В.І.</t>
  </si>
  <si>
    <t>"____" ______________________ 2003 року</t>
  </si>
  <si>
    <t>Лях М.П.</t>
  </si>
  <si>
    <t>Цімбота М.І.</t>
  </si>
  <si>
    <t>Лалакулич Т.І.</t>
  </si>
  <si>
    <t>Бордей М.З.</t>
  </si>
  <si>
    <t>Мальцева М.Ф.</t>
  </si>
  <si>
    <t>16.</t>
  </si>
  <si>
    <t>17.</t>
  </si>
  <si>
    <t>21.</t>
  </si>
  <si>
    <t>22.</t>
  </si>
  <si>
    <t>Секретаріат міської ради</t>
  </si>
  <si>
    <t>Шимон І.Ю.</t>
  </si>
  <si>
    <t>Бойко О.О.</t>
  </si>
  <si>
    <t>Кеминь Н.С.</t>
  </si>
  <si>
    <t>Рівіс Ю.О.</t>
  </si>
  <si>
    <t>Гайдур Т.М.</t>
  </si>
  <si>
    <t>Снітар Н.В.</t>
  </si>
  <si>
    <t>Пазяк В.Ю.</t>
  </si>
  <si>
    <t>Фегер О.О.</t>
  </si>
  <si>
    <t>Прес-служба</t>
  </si>
  <si>
    <t>23.</t>
  </si>
  <si>
    <t>Відділ охорони здоров'я</t>
  </si>
  <si>
    <t>Завідувач відділу (лікар-спеціаліст)</t>
  </si>
  <si>
    <t>Головний спеціаліст (лікар-спеціаліст)</t>
  </si>
  <si>
    <t>Спеціаліст І-ої кат. (бухгалтер-економіст)</t>
  </si>
  <si>
    <t>24.</t>
  </si>
  <si>
    <t>Хустської міської ради станом на 1 вересня 2003 р.</t>
  </si>
  <si>
    <t>Деяк В.В.</t>
  </si>
  <si>
    <t>І.</t>
  </si>
  <si>
    <t>Чулей В.І.</t>
  </si>
  <si>
    <t>Фінансове управління</t>
  </si>
  <si>
    <t>Глеба М.Г.</t>
  </si>
  <si>
    <t>Сербайло М.В.</t>
  </si>
  <si>
    <t>Бюджетний відділ</t>
  </si>
  <si>
    <t>Управління освіти, релігій та у справах національностей</t>
  </si>
  <si>
    <t>Головний  спеціаліст</t>
  </si>
  <si>
    <t>Заступник начальника - начальник бюджетного відділу</t>
  </si>
  <si>
    <t>вакансія</t>
  </si>
  <si>
    <t>Відділ ведення Державного реєстру виборців</t>
  </si>
  <si>
    <t>Отчет о совместимости для !Додаток до штат. розпису на 1.04.2010 (робочий).xls</t>
  </si>
  <si>
    <t>Дата отчета: 13.04.2010 13:52</t>
  </si>
  <si>
    <t>Некоторые свойства данной книги не поддерживаются более ранними версиями Excel. Сохранение книги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</si>
  <si>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</si>
  <si>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</si>
  <si>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</si>
  <si>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Дата отчета: 13.04.2010 13:54</t>
  </si>
  <si>
    <t>Худа Р.В.</t>
  </si>
  <si>
    <t>Пригара О.В.</t>
  </si>
  <si>
    <t>Заступник міського голови з питань діяльності виконавч.органів ради</t>
  </si>
  <si>
    <t>Служба у справах дітей</t>
  </si>
  <si>
    <t>Адміністратор</t>
  </si>
  <si>
    <t>Управління  соціального захисту населення</t>
  </si>
  <si>
    <t xml:space="preserve">Заступник начальника управління </t>
  </si>
  <si>
    <t>Спеціаліст І-ої категорії</t>
  </si>
  <si>
    <t xml:space="preserve">Смолінська Г.О. </t>
  </si>
  <si>
    <t>Відділ державної реєстрації</t>
  </si>
  <si>
    <t>Державний реєстратор</t>
  </si>
  <si>
    <t xml:space="preserve"> Управління та відділи міськвиконкому</t>
  </si>
  <si>
    <t xml:space="preserve">Пацкан В.С. </t>
  </si>
  <si>
    <t>Відділ державного архітектурно - будівельного контролю</t>
  </si>
  <si>
    <t>Заступник начальника відділу</t>
  </si>
  <si>
    <t>Начальник відділу-головний бухгалтер</t>
  </si>
  <si>
    <t>Відділ доходів бюджету</t>
  </si>
  <si>
    <t>Відділ контролю, обліку та фінансового забезпечення</t>
  </si>
  <si>
    <t>Начальник відділу - головний бухгалтер</t>
  </si>
  <si>
    <t>Якоб С.П.</t>
  </si>
  <si>
    <t xml:space="preserve">Сима О.Ю. </t>
  </si>
  <si>
    <t>Управління з питань юридично-правового забезпечення діяльності ради</t>
  </si>
  <si>
    <t xml:space="preserve"> Відділ з питань контролю за паркуванням транспортних засобів</t>
  </si>
  <si>
    <t>Відділ з питань кадрової роботи</t>
  </si>
  <si>
    <t>Завідувач військово-обліковим бюро</t>
  </si>
  <si>
    <t xml:space="preserve">Заступник начальника управління  </t>
  </si>
  <si>
    <t>Відділ комунальної власності</t>
  </si>
  <si>
    <t xml:space="preserve">Начальник  відділу </t>
  </si>
  <si>
    <t>Стасюк Н.З.</t>
  </si>
  <si>
    <t>Відділ експлуатації інженерних мереж та розвитку житлового господарства</t>
  </si>
  <si>
    <t>Відділ з питань благоустрою, санітарії та екології</t>
  </si>
  <si>
    <t>Заступник міського голови з питань діяльності виконавчих органів ради</t>
  </si>
  <si>
    <t>Губаль В.І.</t>
  </si>
  <si>
    <t>Мондич М.М.</t>
  </si>
  <si>
    <t>Пасулька О.М.</t>
  </si>
  <si>
    <t>Сарай М.В.</t>
  </si>
  <si>
    <t>Сугай Ф.М.</t>
  </si>
  <si>
    <t>Ковач І.Ю.</t>
  </si>
  <si>
    <t>Бонкало С.І.</t>
  </si>
  <si>
    <t>Бляшинець Я.Я.</t>
  </si>
  <si>
    <t>Шимон О.Ф.</t>
  </si>
  <si>
    <t>Лемко М.В.</t>
  </si>
  <si>
    <t>Юришинець Т.М.</t>
  </si>
  <si>
    <t>Левченко Н.А.</t>
  </si>
  <si>
    <t>Ігнат М.В.</t>
  </si>
  <si>
    <t>Сабадош М.І.</t>
  </si>
  <si>
    <t>Гомечко О.К.</t>
  </si>
  <si>
    <t>Сабадаш Н.П.</t>
  </si>
  <si>
    <t xml:space="preserve">Лазар Т.В. </t>
  </si>
  <si>
    <t>Управління житлово - комунального господарства</t>
  </si>
  <si>
    <t>Скляр Я.В.</t>
  </si>
  <si>
    <t>Відділ трудового архіву</t>
  </si>
  <si>
    <t>Відділ організаційної роботи ради</t>
  </si>
  <si>
    <t>Відділ по роботі з громадськістю</t>
  </si>
  <si>
    <t>Гаврилюк О.І.</t>
  </si>
  <si>
    <t>Дубович Г.В.</t>
  </si>
  <si>
    <t xml:space="preserve">Жупан С. З. </t>
  </si>
  <si>
    <t xml:space="preserve">Бойко О.М. </t>
  </si>
  <si>
    <t>Гайович С.М.</t>
  </si>
  <si>
    <t>Штець В.І.</t>
  </si>
  <si>
    <t>Завідувач сектору</t>
  </si>
  <si>
    <t xml:space="preserve">Ковач Н.І. </t>
  </si>
  <si>
    <t xml:space="preserve">Сима Н.С. </t>
  </si>
  <si>
    <t xml:space="preserve">Волощук А.О. </t>
  </si>
  <si>
    <t xml:space="preserve">Орос Н.І. </t>
  </si>
  <si>
    <t xml:space="preserve">Дзяпко Т.В. </t>
  </si>
  <si>
    <t xml:space="preserve">Лашко Е. М. </t>
  </si>
  <si>
    <t xml:space="preserve">Іванчук В.Ю.  </t>
  </si>
  <si>
    <t xml:space="preserve">Ралько О.Ю. </t>
  </si>
  <si>
    <t xml:space="preserve">Подгорняк Т.В. </t>
  </si>
  <si>
    <t xml:space="preserve">Курта Н.Ю. </t>
  </si>
  <si>
    <t xml:space="preserve">Лемачок М.Ю. </t>
  </si>
  <si>
    <t xml:space="preserve">Вівчарик С.Я. </t>
  </si>
  <si>
    <t xml:space="preserve">Блест М. Е. </t>
  </si>
  <si>
    <t xml:space="preserve">Комар М.М </t>
  </si>
  <si>
    <t>Копанська В. Ю.</t>
  </si>
  <si>
    <t>Гук М.В</t>
  </si>
  <si>
    <t>Рущак М.В.</t>
  </si>
  <si>
    <t>Белей Н.І.</t>
  </si>
  <si>
    <t xml:space="preserve">Калин В.Ю </t>
  </si>
  <si>
    <t xml:space="preserve">Голоботовський В.С. </t>
  </si>
  <si>
    <t xml:space="preserve">Даниловський М.М. </t>
  </si>
  <si>
    <t xml:space="preserve">Попадинець Ю.І. </t>
  </si>
  <si>
    <t xml:space="preserve">Кострець Ю.В. </t>
  </si>
  <si>
    <t xml:space="preserve">Лукач І.І. </t>
  </si>
  <si>
    <t xml:space="preserve">Федорка В. В. </t>
  </si>
  <si>
    <t xml:space="preserve">Орос М. В. </t>
  </si>
  <si>
    <t xml:space="preserve">Фегер О.О. </t>
  </si>
  <si>
    <t xml:space="preserve">Плиска Т.М. </t>
  </si>
  <si>
    <t xml:space="preserve">Калініна М.М. </t>
  </si>
  <si>
    <t xml:space="preserve">Кочіш Я.А. </t>
  </si>
  <si>
    <t xml:space="preserve">Лисик В.І. </t>
  </si>
  <si>
    <t xml:space="preserve">Пилип О.Ф. </t>
  </si>
  <si>
    <t xml:space="preserve">Бордей М.З.  </t>
  </si>
  <si>
    <t xml:space="preserve">Колоколова О.М. </t>
  </si>
  <si>
    <t xml:space="preserve">Сеневич О.В. </t>
  </si>
  <si>
    <t xml:space="preserve">Палчей В.А. </t>
  </si>
  <si>
    <t>Грицак Н. О.</t>
  </si>
  <si>
    <t xml:space="preserve">Молнар Т.М. </t>
  </si>
  <si>
    <t xml:space="preserve">Фанта М.М. </t>
  </si>
  <si>
    <t xml:space="preserve">Андрійцьо М.М. </t>
  </si>
  <si>
    <t xml:space="preserve">Губаль Н.М. </t>
  </si>
  <si>
    <t xml:space="preserve">Луп`як В.І. </t>
  </si>
  <si>
    <t xml:space="preserve">Косик С.Ю. </t>
  </si>
  <si>
    <t xml:space="preserve">Орос В.В. </t>
  </si>
  <si>
    <t xml:space="preserve">Волощук Г. Ю. </t>
  </si>
  <si>
    <t xml:space="preserve">Баняс Я.В. </t>
  </si>
  <si>
    <t xml:space="preserve">Куліш С.В. </t>
  </si>
  <si>
    <t xml:space="preserve">Біба Н.В. </t>
  </si>
  <si>
    <t xml:space="preserve">Комар В.Й. </t>
  </si>
  <si>
    <t xml:space="preserve">Бабурнич Н.В. </t>
  </si>
  <si>
    <t xml:space="preserve">Олашин М. І. </t>
  </si>
  <si>
    <t xml:space="preserve">Ботарь М.Й. </t>
  </si>
  <si>
    <t xml:space="preserve">Бойсак Я.І. </t>
  </si>
  <si>
    <t xml:space="preserve">Бондаренко О.Д. </t>
  </si>
  <si>
    <t xml:space="preserve">Калин А.М </t>
  </si>
  <si>
    <t xml:space="preserve">Король К.С. </t>
  </si>
  <si>
    <t xml:space="preserve">Поп Н.В. </t>
  </si>
  <si>
    <t xml:space="preserve">Сабов О.О. </t>
  </si>
  <si>
    <t xml:space="preserve">Юртин О.В. </t>
  </si>
  <si>
    <t xml:space="preserve">Колчар А.В. </t>
  </si>
  <si>
    <t>Пристая О. О.</t>
  </si>
  <si>
    <t>Павлій В.В.</t>
  </si>
  <si>
    <t>Тесличко П.І.</t>
  </si>
  <si>
    <t>Рівіс М.М.</t>
  </si>
  <si>
    <t>Юрик С.Й.</t>
  </si>
  <si>
    <t>Заступник нач. управління</t>
  </si>
  <si>
    <t>Хоруженко О. П.</t>
  </si>
  <si>
    <t>Пригара В.В.</t>
  </si>
  <si>
    <t>Елек М. П.</t>
  </si>
  <si>
    <t>Гичка О.Ю.</t>
  </si>
  <si>
    <t>Сура О. Й.</t>
  </si>
  <si>
    <t>Добра М. І.</t>
  </si>
  <si>
    <t>Костик Л. Р.</t>
  </si>
  <si>
    <t>Біляк М. І.</t>
  </si>
  <si>
    <t>Вурста О. Я.</t>
  </si>
  <si>
    <t>Воучок Т. Й.</t>
  </si>
  <si>
    <t>Кадар Н. Ю.</t>
  </si>
  <si>
    <t>Раняк В. А.</t>
  </si>
  <si>
    <t>Плиска Н. В.</t>
  </si>
  <si>
    <t>Іванчик М. В.</t>
  </si>
  <si>
    <t>Калина Я. В.</t>
  </si>
  <si>
    <t xml:space="preserve"> Відділ фізичної культури і спорту</t>
  </si>
  <si>
    <t>Відділ загальної середньої, дошкільної та позашкільної освіти</t>
  </si>
  <si>
    <t>Надбавка за високі досягнення у праці або за виконання особливо важливої роботи, %</t>
  </si>
  <si>
    <t>Премія, %</t>
  </si>
  <si>
    <t>Згідно рішення сесії</t>
  </si>
  <si>
    <t>Немеш В.С.</t>
  </si>
  <si>
    <t>не застосовується</t>
  </si>
  <si>
    <t xml:space="preserve">Калинич О. В. </t>
  </si>
  <si>
    <t>Бринзей О.В.</t>
  </si>
  <si>
    <t xml:space="preserve">Поп І.П. </t>
  </si>
  <si>
    <t>Коструб Г. С.</t>
  </si>
  <si>
    <t xml:space="preserve">Куделя М. Й. </t>
  </si>
  <si>
    <t>Головка М. Ю.</t>
  </si>
  <si>
    <t>Губаль І.І.</t>
  </si>
  <si>
    <t xml:space="preserve">Білецький І.Ю. </t>
  </si>
  <si>
    <t xml:space="preserve">Рак Г. Й. </t>
  </si>
  <si>
    <t xml:space="preserve">Пилип І. В. </t>
  </si>
  <si>
    <t>працівників Хустської міської ради на встановлення щомісячної премії, надбавки за високі досягнення у праці або за виконання особливо важливої роботи і надбавки робітникам за складність, напруженість у роботі</t>
  </si>
  <si>
    <t>Цяпець Я.О.</t>
  </si>
  <si>
    <t>Новай-Багінська Ю.В.</t>
  </si>
  <si>
    <t xml:space="preserve">Діловод </t>
  </si>
  <si>
    <t xml:space="preserve">Інспектор військово-облікового столу </t>
  </si>
  <si>
    <t>Заступник начальника управління</t>
  </si>
  <si>
    <t>Відділ з питань діяльності правоохоронних органів, мобілізаційної роботи та надзвичайних ситуацій</t>
  </si>
  <si>
    <t>Військово-облікове бюро</t>
  </si>
  <si>
    <t xml:space="preserve"> Відділ культурно-мистецьких проектів та молодіжної політики</t>
  </si>
  <si>
    <t>Відділ містобудування та архітектури</t>
  </si>
  <si>
    <t>Управління секретаріату міської ради</t>
  </si>
  <si>
    <t>Начальник відділу - державний реєстратор</t>
  </si>
  <si>
    <t>Начальник служби</t>
  </si>
  <si>
    <t xml:space="preserve"> Відділ  сілького господарства та охорони навколишнього середовища</t>
  </si>
  <si>
    <t>В.о. міського голови</t>
  </si>
  <si>
    <t>Керівництво (інтенсивність, премія згідно рішення сесії)</t>
  </si>
  <si>
    <t xml:space="preserve">Староста </t>
  </si>
  <si>
    <t>133</t>
  </si>
  <si>
    <t>136</t>
  </si>
  <si>
    <t>137</t>
  </si>
  <si>
    <t>138</t>
  </si>
  <si>
    <t>Калінін С.В.</t>
  </si>
  <si>
    <t>Гіоргобіані С.Д.</t>
  </si>
  <si>
    <t>Плиска О.М.</t>
  </si>
  <si>
    <t>Губаль Ю.В.</t>
  </si>
  <si>
    <t>Митрович В.І.</t>
  </si>
  <si>
    <t>Заступник начальника відділу-головного бухгалтера</t>
  </si>
  <si>
    <t>Гвоздянський С.П.</t>
  </si>
  <si>
    <t>Марційчук Л.А.</t>
  </si>
  <si>
    <t>140</t>
  </si>
  <si>
    <t>Ковач А.В.</t>
  </si>
  <si>
    <t>Відділ претензійно - позовної роботи</t>
  </si>
  <si>
    <t>Відділ договірної роботи</t>
  </si>
  <si>
    <t>Відділ з питань інноваційних впроваджень інвестицій та сталого розвитку міста</t>
  </si>
  <si>
    <t xml:space="preserve">Провідний спеціаліст </t>
  </si>
  <si>
    <t>Управління (Центр) надання адміністративних послуг</t>
  </si>
  <si>
    <t>Відділ паспортних та сервісних послуг</t>
  </si>
  <si>
    <t>Бредіхіна Н.О.</t>
  </si>
  <si>
    <t>Завідувач господарським відділом</t>
  </si>
  <si>
    <t>Шпірь О.О.</t>
  </si>
  <si>
    <t>Щуфан І.М.</t>
  </si>
  <si>
    <t>Тимочук Ю.В.</t>
  </si>
  <si>
    <t>Данча М.І.</t>
  </si>
  <si>
    <t>Волощук Я.Я.</t>
  </si>
  <si>
    <t>Спеціаліст 1-ої категорії</t>
  </si>
  <si>
    <t>Христюк М.В.</t>
  </si>
  <si>
    <t>Сливка В. В.</t>
  </si>
  <si>
    <t>Бобер Р.Ю.</t>
  </si>
  <si>
    <t>Гав'янець С.М.</t>
  </si>
  <si>
    <t>Уманська А.О.</t>
  </si>
  <si>
    <t>Відділ інформаційно-технічного забезпечення</t>
  </si>
  <si>
    <t>Лебедь Д.А.</t>
  </si>
  <si>
    <t>Довганич В.Т.</t>
  </si>
  <si>
    <t>Сектор з питань запобігання дитячої бездоглядності</t>
  </si>
  <si>
    <t>Сектор усиновлення, опіки, піклування та сімейних форм виховання дітей</t>
  </si>
  <si>
    <t>Земельний відділ</t>
  </si>
  <si>
    <t>Архіваріус</t>
  </si>
  <si>
    <t>Кривський І.Ф.</t>
  </si>
  <si>
    <t>Козар Б.М.</t>
  </si>
  <si>
    <t>Феєр С.М.</t>
  </si>
  <si>
    <t>СПИСОК</t>
  </si>
  <si>
    <t>Деда О.В.</t>
  </si>
  <si>
    <t>Воробець Я.С.</t>
  </si>
  <si>
    <t>Фанта Л.В.</t>
  </si>
  <si>
    <t>Якубець А.І.</t>
  </si>
  <si>
    <t>Ковач О.І.</t>
  </si>
  <si>
    <t>Грига Н.І.</t>
  </si>
  <si>
    <t>75</t>
  </si>
  <si>
    <t>Лукач Н.М.</t>
  </si>
  <si>
    <t xml:space="preserve">Начальник управління  </t>
  </si>
  <si>
    <t>Коломієць А. М.</t>
  </si>
  <si>
    <t>Бабичин Н.М.</t>
  </si>
  <si>
    <t>Щербак З. О</t>
  </si>
  <si>
    <t>Бурдейна К. М.</t>
  </si>
  <si>
    <t>Андрусь В. В.</t>
  </si>
  <si>
    <t>Відділ з питань сімейної політики та соціальних послуг</t>
  </si>
  <si>
    <t xml:space="preserve">Головний спеціаліст-бухгалтер </t>
  </si>
  <si>
    <t>125</t>
  </si>
  <si>
    <t>126</t>
  </si>
  <si>
    <t>Шимон В.І.</t>
  </si>
  <si>
    <t>100</t>
  </si>
  <si>
    <t>Синьо Л.Ю.</t>
  </si>
  <si>
    <t>139</t>
  </si>
  <si>
    <t>Білецький В.М.</t>
  </si>
  <si>
    <t>Чаловка В.Ю.</t>
  </si>
  <si>
    <t>Мотиль А.Ю.</t>
  </si>
  <si>
    <t>Василь ГУБАЛЬ</t>
  </si>
  <si>
    <t>148</t>
  </si>
  <si>
    <t>Бабич Б.Б.</t>
  </si>
  <si>
    <t>Данилець В.В</t>
  </si>
  <si>
    <t>Гангур Ю.М.</t>
  </si>
  <si>
    <t>Сектор з питань запобігання та виявлення корупції</t>
  </si>
  <si>
    <t>Хомей І.І.</t>
  </si>
  <si>
    <t>141</t>
  </si>
  <si>
    <t>142</t>
  </si>
  <si>
    <t>150</t>
  </si>
  <si>
    <t>Попович В.О.</t>
  </si>
  <si>
    <t>Спеціаліст 1 категорії</t>
  </si>
  <si>
    <t>Роман І.І.</t>
  </si>
  <si>
    <t xml:space="preserve"> Відділ охорони здоров'я</t>
  </si>
  <si>
    <t>Губаль Т.В.</t>
  </si>
  <si>
    <t>Керуюча справами</t>
  </si>
  <si>
    <t>Штефуца А.Б.</t>
  </si>
  <si>
    <t>143</t>
  </si>
  <si>
    <t>151</t>
  </si>
  <si>
    <t>Відділ державних соціальних гарантій</t>
  </si>
  <si>
    <t xml:space="preserve"> Сектор у справах осіб з інвалідністю</t>
  </si>
  <si>
    <t>Пилип Н.Ю.</t>
  </si>
  <si>
    <t xml:space="preserve">Сектор програмного обслуговування та автоматизованої обробки інформації </t>
  </si>
  <si>
    <t>Кондратюк Л.В.</t>
  </si>
  <si>
    <t>Відділ прийому державних соціальних допомог</t>
  </si>
  <si>
    <t>Ігнат М.М.</t>
  </si>
  <si>
    <t>Калинич М.С.</t>
  </si>
  <si>
    <t>Палчей О.В.</t>
  </si>
  <si>
    <t>Відділ з питань ветеранської політики</t>
  </si>
  <si>
    <t>Столець О.М.</t>
  </si>
  <si>
    <t>Відділ з питань внутрішньо переміщених осіб та персоніфікованих соціальних виплат</t>
  </si>
  <si>
    <t>Щадей О.І.</t>
  </si>
  <si>
    <t>Микулін Я.М.</t>
  </si>
  <si>
    <t>Васько С.І.</t>
  </si>
  <si>
    <r>
      <t>Колочавин М.В.</t>
    </r>
    <r>
      <rPr>
        <sz val="12"/>
        <color indexed="10"/>
        <rFont val="Times New Roman"/>
        <family val="1"/>
        <charset val="204"/>
      </rPr>
      <t>догляд</t>
    </r>
  </si>
  <si>
    <t>Додаток до рішення виконавчого комітету Хустської міської ради № 623 від 28.11.2025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</si>
</sst>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0"/>
      <name val="Arial Cyr"/>
      <charset val="204"/>
    </font>
    <font>
      <b/>
      <sz val="10"/>
      <name val="Arial Cyr"/>
      <family val="2"/>
      <charset val="204"/>
    </font>
    <font>
      <i/>
      <sz val="10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1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top" wrapText="1"/>
    </xf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vertical="top" wrapText="1"/>
    </xf>
    <xf numFmtId="2" fontId="0" fillId="0" borderId="2" xfId="0" applyNumberForma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/>
    <xf numFmtId="0" fontId="1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vertical="center"/>
    </xf>
    <xf numFmtId="0" fontId="20" fillId="6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49" fontId="20" fillId="0" borderId="5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0" xfId="0" applyFont="1"/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180" wrapText="1"/>
    </xf>
    <xf numFmtId="4" fontId="1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7" fillId="0" borderId="0" xfId="0" applyFont="1" applyAlignment="1">
      <alignment horizontal="right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6" borderId="5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49" fontId="24" fillId="0" borderId="5" xfId="0" applyNumberFormat="1" applyFont="1" applyBorder="1" applyAlignment="1">
      <alignment horizontal="center" vertical="center"/>
    </xf>
    <xf numFmtId="49" fontId="24" fillId="0" borderId="7" xfId="0" applyNumberFormat="1" applyFont="1" applyBorder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/>
    </xf>
    <xf numFmtId="0" fontId="20" fillId="0" borderId="7" xfId="0" applyFont="1" applyBorder="1"/>
    <xf numFmtId="0" fontId="20" fillId="0" borderId="6" xfId="0" applyFont="1" applyBorder="1"/>
    <xf numFmtId="0" fontId="15" fillId="0" borderId="0" xfId="0" applyFont="1" applyAlignment="1">
      <alignment horizontal="center" vertical="center"/>
    </xf>
    <xf numFmtId="0" fontId="22" fillId="4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49" fontId="25" fillId="6" borderId="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9"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workbookViewId="0">
      <selection activeCell="B19" sqref="B19"/>
    </sheetView>
  </sheetViews>
  <sheetFormatPr defaultRowHeight="13.2" x14ac:dyDescent="0.25"/>
  <sheetData>
    <row r="1" spans="1:2" x14ac:dyDescent="0.25">
      <c r="A1">
        <v>0</v>
      </c>
      <c r="B1" t="s">
        <v>10</v>
      </c>
    </row>
    <row r="2" spans="1:2" x14ac:dyDescent="0.25">
      <c r="A2">
        <v>1</v>
      </c>
      <c r="B2">
        <v>160</v>
      </c>
    </row>
    <row r="3" spans="1:2" x14ac:dyDescent="0.25">
      <c r="A3">
        <v>2</v>
      </c>
      <c r="B3">
        <v>150</v>
      </c>
    </row>
    <row r="4" spans="1:2" x14ac:dyDescent="0.25">
      <c r="A4">
        <v>3</v>
      </c>
      <c r="B4">
        <v>145</v>
      </c>
    </row>
    <row r="5" spans="1:2" x14ac:dyDescent="0.25">
      <c r="A5">
        <v>4</v>
      </c>
      <c r="B5">
        <v>140</v>
      </c>
    </row>
    <row r="6" spans="1:2" x14ac:dyDescent="0.25">
      <c r="A6">
        <v>5</v>
      </c>
      <c r="B6">
        <v>130</v>
      </c>
    </row>
    <row r="7" spans="1:2" x14ac:dyDescent="0.25">
      <c r="A7">
        <v>6</v>
      </c>
      <c r="B7">
        <v>120</v>
      </c>
    </row>
    <row r="8" spans="1:2" x14ac:dyDescent="0.25">
      <c r="A8">
        <v>7</v>
      </c>
      <c r="B8">
        <v>110</v>
      </c>
    </row>
    <row r="9" spans="1:2" x14ac:dyDescent="0.25">
      <c r="A9">
        <v>8</v>
      </c>
      <c r="B9">
        <v>100</v>
      </c>
    </row>
    <row r="10" spans="1:2" x14ac:dyDescent="0.25">
      <c r="A10">
        <v>9</v>
      </c>
      <c r="B10">
        <v>90</v>
      </c>
    </row>
    <row r="11" spans="1:2" x14ac:dyDescent="0.25">
      <c r="A11">
        <v>10</v>
      </c>
      <c r="B11">
        <v>80</v>
      </c>
    </row>
    <row r="12" spans="1:2" x14ac:dyDescent="0.25">
      <c r="A12">
        <v>11</v>
      </c>
      <c r="B12">
        <v>70</v>
      </c>
    </row>
    <row r="13" spans="1:2" x14ac:dyDescent="0.25">
      <c r="A13">
        <v>12</v>
      </c>
      <c r="B13">
        <v>60</v>
      </c>
    </row>
    <row r="14" spans="1:2" x14ac:dyDescent="0.25">
      <c r="A14">
        <v>13</v>
      </c>
      <c r="B14">
        <v>55</v>
      </c>
    </row>
    <row r="15" spans="1:2" x14ac:dyDescent="0.25">
      <c r="A15">
        <v>14</v>
      </c>
      <c r="B15">
        <v>50</v>
      </c>
    </row>
    <row r="16" spans="1:2" x14ac:dyDescent="0.25">
      <c r="A16">
        <v>15</v>
      </c>
      <c r="B16">
        <v>45</v>
      </c>
    </row>
    <row r="18" spans="1:2" x14ac:dyDescent="0.25">
      <c r="A18" t="s">
        <v>183</v>
      </c>
      <c r="B18">
        <v>350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02"/>
  <sheetViews>
    <sheetView view="pageBreakPreview" zoomScale="95" zoomScaleNormal="75" zoomScaleSheetLayoutView="95" workbookViewId="0">
      <pane ySplit="13" topLeftCell="A41" activePane="bottomLeft" state="frozenSplit"/>
      <selection activeCell="A12" sqref="A12"/>
      <selection pane="bottomLeft" activeCell="C53" sqref="C53"/>
    </sheetView>
  </sheetViews>
  <sheetFormatPr defaultColWidth="9.109375" defaultRowHeight="13.2" x14ac:dyDescent="0.25"/>
  <cols>
    <col min="1" max="1" width="3.5546875" style="3" customWidth="1"/>
    <col min="2" max="2" width="17.109375" style="1" customWidth="1"/>
    <col min="3" max="3" width="6.44140625" style="12" customWidth="1"/>
    <col min="4" max="4" width="10.88671875" style="3" bestFit="1" customWidth="1"/>
    <col min="5" max="5" width="4.6640625" style="3" customWidth="1"/>
    <col min="6" max="6" width="9.109375" style="3"/>
    <col min="7" max="7" width="11" style="3" customWidth="1"/>
    <col min="8" max="8" width="3.33203125" style="3" customWidth="1"/>
    <col min="9" max="9" width="9.33203125" style="3" bestFit="1" customWidth="1"/>
    <col min="10" max="10" width="4.6640625" style="3" customWidth="1"/>
    <col min="11" max="11" width="10.44140625" style="3" bestFit="1" customWidth="1"/>
    <col min="12" max="12" width="4.109375" style="3" customWidth="1"/>
    <col min="13" max="13" width="7.5546875" style="3" customWidth="1"/>
    <col min="14" max="14" width="13.33203125" style="8" bestFit="1" customWidth="1"/>
    <col min="15" max="15" width="11" style="9" customWidth="1"/>
    <col min="16" max="16" width="19" style="11" customWidth="1"/>
    <col min="17" max="16384" width="9.109375" style="3"/>
  </cols>
  <sheetData>
    <row r="1" spans="1:16" ht="14.25" customHeight="1" x14ac:dyDescent="0.25">
      <c r="N1" s="109" t="s">
        <v>165</v>
      </c>
      <c r="O1" s="109"/>
      <c r="P1" s="109"/>
    </row>
    <row r="2" spans="1:16" x14ac:dyDescent="0.25">
      <c r="N2" s="4" t="s">
        <v>9</v>
      </c>
      <c r="O2" s="13"/>
      <c r="P2" s="14"/>
    </row>
    <row r="3" spans="1:16" ht="17.25" customHeight="1" x14ac:dyDescent="0.25">
      <c r="N3" s="15"/>
      <c r="O3" s="109" t="s">
        <v>166</v>
      </c>
      <c r="P3" s="109"/>
    </row>
    <row r="4" spans="1:16" ht="17.25" customHeight="1" x14ac:dyDescent="0.25">
      <c r="N4" s="4" t="s">
        <v>210</v>
      </c>
      <c r="O4" s="4"/>
      <c r="P4" s="2"/>
    </row>
    <row r="5" spans="1:16" ht="17.25" customHeight="1" x14ac:dyDescent="0.25">
      <c r="N5" s="3"/>
      <c r="O5" s="3"/>
      <c r="P5" s="1"/>
    </row>
    <row r="6" spans="1:16" ht="17.25" customHeight="1" x14ac:dyDescent="0.25">
      <c r="A6" s="110" t="s">
        <v>184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</row>
    <row r="7" spans="1:16" ht="17.25" customHeight="1" x14ac:dyDescent="0.25">
      <c r="A7" s="110" t="s">
        <v>236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</row>
    <row r="8" spans="1:16" ht="17.2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17.25" customHeight="1" x14ac:dyDescent="0.25">
      <c r="A9" s="32"/>
      <c r="B9" s="32"/>
      <c r="C9" s="32"/>
      <c r="D9" s="32"/>
      <c r="E9" s="32"/>
      <c r="F9" s="32"/>
      <c r="G9" s="32"/>
      <c r="H9" s="103" t="s">
        <v>167</v>
      </c>
      <c r="I9" s="103"/>
      <c r="J9" s="103"/>
      <c r="K9" s="103"/>
      <c r="L9" s="102" t="str">
        <f>" - " &amp; C197 &amp; " чол. з місячним фондом"</f>
        <v xml:space="preserve"> - 108 чол. з місячним фондом</v>
      </c>
      <c r="M9" s="102"/>
      <c r="N9" s="102"/>
      <c r="O9" s="102"/>
      <c r="P9" s="102"/>
    </row>
    <row r="10" spans="1:16" ht="17.25" customHeight="1" x14ac:dyDescent="0.25">
      <c r="A10" s="32"/>
      <c r="B10" s="32"/>
      <c r="C10" s="32"/>
      <c r="D10" s="32"/>
      <c r="E10" s="32"/>
      <c r="F10" s="32"/>
      <c r="G10" s="32"/>
      <c r="H10" s="103" t="s">
        <v>168</v>
      </c>
      <c r="I10" s="103"/>
      <c r="J10" s="103"/>
      <c r="K10" s="103"/>
      <c r="L10" s="108" t="e">
        <f>" - "&amp; O197 &amp; " грн."</f>
        <v>#REF!</v>
      </c>
      <c r="M10" s="108"/>
      <c r="N10" s="108"/>
      <c r="O10" s="32"/>
      <c r="P10" s="32"/>
    </row>
    <row r="12" spans="1:16" s="2" customFormat="1" ht="62.25" customHeight="1" x14ac:dyDescent="0.25">
      <c r="A12" s="104" t="s">
        <v>117</v>
      </c>
      <c r="B12" s="106" t="s">
        <v>0</v>
      </c>
      <c r="C12" s="104" t="s">
        <v>182</v>
      </c>
      <c r="D12" s="105" t="s">
        <v>179</v>
      </c>
      <c r="E12" s="107" t="s">
        <v>180</v>
      </c>
      <c r="F12" s="104" t="s">
        <v>1</v>
      </c>
      <c r="G12" s="106" t="s">
        <v>181</v>
      </c>
      <c r="H12" s="106" t="s">
        <v>3</v>
      </c>
      <c r="I12" s="106"/>
      <c r="J12" s="106" t="s">
        <v>4</v>
      </c>
      <c r="K12" s="106"/>
      <c r="L12" s="106" t="s">
        <v>5</v>
      </c>
      <c r="M12" s="106"/>
      <c r="N12" s="16" t="s">
        <v>118</v>
      </c>
      <c r="O12" s="17" t="s">
        <v>6</v>
      </c>
      <c r="P12" s="106" t="s">
        <v>119</v>
      </c>
    </row>
    <row r="13" spans="1:16" s="2" customFormat="1" ht="15" customHeight="1" x14ac:dyDescent="0.25">
      <c r="A13" s="104"/>
      <c r="B13" s="106"/>
      <c r="C13" s="104"/>
      <c r="D13" s="105"/>
      <c r="E13" s="107"/>
      <c r="F13" s="104"/>
      <c r="G13" s="106"/>
      <c r="H13" s="18" t="s">
        <v>7</v>
      </c>
      <c r="I13" s="18" t="s">
        <v>2</v>
      </c>
      <c r="J13" s="18" t="s">
        <v>7</v>
      </c>
      <c r="K13" s="18" t="s">
        <v>2</v>
      </c>
      <c r="L13" s="18" t="s">
        <v>7</v>
      </c>
      <c r="M13" s="18" t="s">
        <v>2</v>
      </c>
      <c r="N13" s="16" t="s">
        <v>2</v>
      </c>
      <c r="O13" s="17" t="s">
        <v>2</v>
      </c>
      <c r="P13" s="106"/>
    </row>
    <row r="14" spans="1:16" s="4" customFormat="1" x14ac:dyDescent="0.25">
      <c r="A14" s="19">
        <v>1</v>
      </c>
      <c r="B14" s="20">
        <v>2</v>
      </c>
      <c r="C14" s="19">
        <v>3</v>
      </c>
      <c r="D14" s="19">
        <v>4</v>
      </c>
      <c r="E14" s="19">
        <v>5</v>
      </c>
      <c r="F14" s="19">
        <v>6</v>
      </c>
      <c r="G14" s="19">
        <v>7</v>
      </c>
      <c r="H14" s="19">
        <v>8</v>
      </c>
      <c r="I14" s="19">
        <v>9</v>
      </c>
      <c r="J14" s="19">
        <v>10</v>
      </c>
      <c r="K14" s="19">
        <v>11</v>
      </c>
      <c r="L14" s="19">
        <v>12</v>
      </c>
      <c r="M14" s="19">
        <v>13</v>
      </c>
      <c r="N14" s="19">
        <v>14</v>
      </c>
      <c r="O14" s="19">
        <v>15</v>
      </c>
      <c r="P14" s="20">
        <v>16</v>
      </c>
    </row>
    <row r="15" spans="1:16" s="4" customFormat="1" ht="12.75" customHeight="1" x14ac:dyDescent="0.25">
      <c r="A15" s="7" t="s">
        <v>238</v>
      </c>
      <c r="B15" s="106" t="s">
        <v>8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</row>
    <row r="16" spans="1:16" x14ac:dyDescent="0.25">
      <c r="A16" s="28">
        <v>1</v>
      </c>
      <c r="B16" s="25" t="s">
        <v>9</v>
      </c>
      <c r="C16" s="34">
        <v>1</v>
      </c>
      <c r="D16" s="28" t="e">
        <f>INT(#REF!*1.32/5)*5</f>
        <v>#REF!</v>
      </c>
      <c r="E16" s="28">
        <v>5</v>
      </c>
      <c r="F16" s="28">
        <f>IF(LOOKUP(IF(E16="-",0,E16),ранг,над_за_ранг)=0,"-",LOOKUP(IF(E16="-",0,E16),ранг,над_за_ранг))</f>
        <v>130</v>
      </c>
      <c r="G16" s="28" t="e">
        <f>D16+IF(F16="-",0,F16)</f>
        <v>#REF!</v>
      </c>
      <c r="H16" s="28">
        <v>10</v>
      </c>
      <c r="I16" s="28" t="e">
        <f>IF((IF(G16="-",0,G16)*IF(H16="-",0,H16)/100)=0,"-",IF(G16="-",0,G16)*IF(H16="-",0,H16)/100)</f>
        <v>#REF!</v>
      </c>
      <c r="J16" s="28">
        <v>70</v>
      </c>
      <c r="K16" s="28" t="e">
        <f>IF((IF($G16="-",0,$G16)*IF(J16="-",0,J16)/100)=0,"-",IF($G16="-",0,$G16)*IF(J16="-",0,J16)/100)</f>
        <v>#REF!</v>
      </c>
      <c r="L16" s="28">
        <v>15</v>
      </c>
      <c r="M16" s="28" t="e">
        <f>IF((IF($D16="-",0,$D16)*IF(L16="-",0,L16)/100)=0,"-",IF($D16="-",0,$D16)*IF(L16="-",0,L16)/100)</f>
        <v>#REF!</v>
      </c>
      <c r="N16" s="29" t="e">
        <f>IF((G16+IF(K16="-",0,K16)+IF(I16="-",0,I16)+IF(M16="-",0,M16))&lt;min,min-(G16+IF(K16="-",0,K16)+IF(I16="-",0,I16)+IF(M16="-",0,M16)),"-")</f>
        <v>#REF!</v>
      </c>
      <c r="O16" s="30" t="e">
        <f>G16+IF(K16="-",0,K16)+IF(I16="-",0,I16)+IF(N16="-",0,N16)+IF(M16="-",0,M16)</f>
        <v>#REF!</v>
      </c>
      <c r="P16" s="35" t="s">
        <v>11</v>
      </c>
    </row>
    <row r="17" spans="1:16" ht="52.8" x14ac:dyDescent="0.25">
      <c r="A17" s="28">
        <v>2</v>
      </c>
      <c r="B17" s="25" t="s">
        <v>12</v>
      </c>
      <c r="C17" s="34">
        <v>1</v>
      </c>
      <c r="D17" s="28" t="e">
        <f>INT(#REF!*1.32/5)*5</f>
        <v>#REF!</v>
      </c>
      <c r="E17" s="28">
        <v>7</v>
      </c>
      <c r="F17" s="28">
        <f>IF(LOOKUP(IF(E17="-",0,E17),ранг,над_за_ранг)=0,"-",LOOKUP(IF(E17="-",0,E17),ранг,над_за_ранг))</f>
        <v>110</v>
      </c>
      <c r="G17" s="28" t="e">
        <f>D17+IF(F17="-",0,F17)</f>
        <v>#REF!</v>
      </c>
      <c r="H17" s="28">
        <v>20</v>
      </c>
      <c r="I17" s="28" t="e">
        <f>IF((IF(G17="-",0,G17)*IF(H17="-",0,H17)/100)=0,"-",IF(G17="-",0,G17)*IF(H17="-",0,H17)/100)</f>
        <v>#REF!</v>
      </c>
      <c r="J17" s="28">
        <v>70</v>
      </c>
      <c r="K17" s="28" t="e">
        <f>IF((IF($G17="-",0,$G17)*IF(J17="-",0,J17)/100)=0,"-",IF($G17="-",0,$G17)*IF(J17="-",0,J17)/100)</f>
        <v>#REF!</v>
      </c>
      <c r="L17" s="28">
        <v>15</v>
      </c>
      <c r="M17" s="28" t="e">
        <f>IF((IF($D17="-",0,$D17)*IF(L17="-",0,L17)/100)=0,"-",IF($D17="-",0,$D17)*IF(L17="-",0,L17)/100)</f>
        <v>#REF!</v>
      </c>
      <c r="N17" s="29" t="e">
        <f>IF((G17+IF(K17="-",0,K17)+IF(I17="-",0,I17)+IF(M17="-",0,M17))&lt;min,min-(G17+IF(K17="-",0,K17)+IF(I17="-",0,I17)+IF(M17="-",0,M17)),"-")</f>
        <v>#REF!</v>
      </c>
      <c r="O17" s="30" t="e">
        <f>G17+IF(K17="-",0,K17)+IF(I17="-",0,I17)+IF(N17="-",0,N17)+IF(M17="-",0,M17)</f>
        <v>#REF!</v>
      </c>
      <c r="P17" s="35" t="s">
        <v>208</v>
      </c>
    </row>
    <row r="18" spans="1:16" ht="66" x14ac:dyDescent="0.25">
      <c r="A18" s="28">
        <v>3</v>
      </c>
      <c r="B18" s="25" t="s">
        <v>13</v>
      </c>
      <c r="C18" s="34">
        <v>1</v>
      </c>
      <c r="D18" s="28" t="e">
        <f>INT(#REF!*1.32/5)*5</f>
        <v>#REF!</v>
      </c>
      <c r="E18" s="28" t="s">
        <v>10</v>
      </c>
      <c r="F18" s="28" t="str">
        <f>IF(LOOKUP(IF(E18="-",0,E18),ранг,над_за_ранг)=0,"-",LOOKUP(IF(E18="-",0,E18),ранг,над_за_ранг))</f>
        <v>-</v>
      </c>
      <c r="G18" s="28" t="e">
        <f>D18+IF(F18="-",0,F18)</f>
        <v>#REF!</v>
      </c>
      <c r="H18" s="28" t="s">
        <v>10</v>
      </c>
      <c r="I18" s="28" t="e">
        <f>IF((IF(G18="-",0,G18)*IF(H18="-",0,H18)/100)=0,"-",IF(G18="-",0,G18)*IF(H18="-",0,H18)/100)</f>
        <v>#REF!</v>
      </c>
      <c r="J18" s="28" t="s">
        <v>10</v>
      </c>
      <c r="K18" s="28" t="e">
        <f>IF((IF($G18="-",0,$G18)*IF(J18="-",0,J18)/100)=0,"-",IF($G18="-",0,$G18)*IF(J18="-",0,J18)/100)</f>
        <v>#REF!</v>
      </c>
      <c r="L18" s="28" t="s">
        <v>10</v>
      </c>
      <c r="M18" s="28" t="e">
        <f>IF((IF($D18="-",0,$D18)*IF(L18="-",0,L18)/100)=0,"-",IF($D18="-",0,$D18)*IF(L18="-",0,L18)/100)</f>
        <v>#REF!</v>
      </c>
      <c r="N18" s="29" t="e">
        <f>IF((G18+IF(K18="-",0,K18)+IF(I18="-",0,I18)+IF(M18="-",0,M18))&lt;min,min-(G18+IF(K18="-",0,K18)+IF(I18="-",0,I18)+IF(M18="-",0,M18)),"-")</f>
        <v>#REF!</v>
      </c>
      <c r="O18" s="30" t="e">
        <f>G18+IF(K18="-",0,K18)+IF(I18="-",0,I18)+IF(N18="-",0,N18)+IF(M18="-",0,M18)</f>
        <v>#REF!</v>
      </c>
      <c r="P18" s="35" t="s">
        <v>10</v>
      </c>
    </row>
    <row r="19" spans="1:16" ht="39.6" x14ac:dyDescent="0.25">
      <c r="A19" s="28">
        <v>4</v>
      </c>
      <c r="B19" s="25" t="s">
        <v>14</v>
      </c>
      <c r="C19" s="34">
        <v>1</v>
      </c>
      <c r="D19" s="28" t="e">
        <f>INT(#REF!*1.32/5)*5</f>
        <v>#REF!</v>
      </c>
      <c r="E19" s="28">
        <v>7</v>
      </c>
      <c r="F19" s="28">
        <f>IF(LOOKUP(IF(E19="-",0,E19),ранг,над_за_ранг)=0,"-",LOOKUP(IF(E19="-",0,E19),ранг,над_за_ранг))</f>
        <v>110</v>
      </c>
      <c r="G19" s="28" t="e">
        <f>D19+IF(F19="-",0,F19)</f>
        <v>#REF!</v>
      </c>
      <c r="H19" s="28">
        <v>10</v>
      </c>
      <c r="I19" s="28" t="e">
        <f>IF((IF(G19="-",0,G19)*IF(H19="-",0,H19)/100)=0,"-",IF(G19="-",0,G19)*IF(H19="-",0,H19)/100)</f>
        <v>#REF!</v>
      </c>
      <c r="J19" s="28">
        <v>70</v>
      </c>
      <c r="K19" s="28" t="e">
        <f>IF((IF($G19="-",0,$G19)*IF(J19="-",0,J19)/100)=0,"-",IF($G19="-",0,$G19)*IF(J19="-",0,J19)/100)</f>
        <v>#REF!</v>
      </c>
      <c r="L19" s="28">
        <v>15</v>
      </c>
      <c r="M19" s="28" t="e">
        <f>IF((IF($D19="-",0,$D19)*IF(L19="-",0,L19)/100)=0,"-",IF($D19="-",0,$D19)*IF(L19="-",0,L19)/100)</f>
        <v>#REF!</v>
      </c>
      <c r="N19" s="29" t="e">
        <f>IF((G19+IF(K19="-",0,K19)+IF(I19="-",0,I19)+IF(M19="-",0,M19))&lt;min,min-(G19+IF(K19="-",0,K19)+IF(I19="-",0,I19)+IF(M19="-",0,M19)),"-")</f>
        <v>#REF!</v>
      </c>
      <c r="O19" s="30" t="e">
        <f>G19+IF(K19="-",0,K19)+IF(I19="-",0,I19)+IF(N19="-",0,N19)+IF(M19="-",0,M19)</f>
        <v>#REF!</v>
      </c>
      <c r="P19" s="35" t="s">
        <v>15</v>
      </c>
    </row>
    <row r="20" spans="1:16" x14ac:dyDescent="0.25">
      <c r="A20" s="28">
        <v>5</v>
      </c>
      <c r="B20" s="25" t="s">
        <v>16</v>
      </c>
      <c r="C20" s="34">
        <v>1</v>
      </c>
      <c r="D20" s="28" t="e">
        <f>INT(#REF!*1.32/5)*5</f>
        <v>#REF!</v>
      </c>
      <c r="E20" s="28">
        <v>7</v>
      </c>
      <c r="F20" s="28">
        <f>IF(LOOKUP(IF(E20="-",0,E20),ранг,над_за_ранг)=0,"-",LOOKUP(IF(E20="-",0,E20),ранг,над_за_ранг))</f>
        <v>110</v>
      </c>
      <c r="G20" s="28" t="e">
        <f>D20+IF(F20="-",0,F20)</f>
        <v>#REF!</v>
      </c>
      <c r="H20" s="28">
        <v>20</v>
      </c>
      <c r="I20" s="28" t="e">
        <f>IF((IF(G20="-",0,G20)*IF(H20="-",0,H20)/100)=0,"-",IF(G20="-",0,G20)*IF(H20="-",0,H20)/100)</f>
        <v>#REF!</v>
      </c>
      <c r="J20" s="28">
        <v>70</v>
      </c>
      <c r="K20" s="28" t="e">
        <f>IF((IF($G20="-",0,$G20)*IF(J20="-",0,J20)/100)=0,"-",IF($G20="-",0,$G20)*IF(J20="-",0,J20)/100)</f>
        <v>#REF!</v>
      </c>
      <c r="L20" s="28" t="s">
        <v>10</v>
      </c>
      <c r="M20" s="28" t="e">
        <f>IF((IF($D20="-",0,$D20)*IF(L20="-",0,L20)/100)=0,"-",IF($D20="-",0,$D20)*IF(L20="-",0,L20)/100)</f>
        <v>#REF!</v>
      </c>
      <c r="N20" s="29" t="e">
        <f>IF((G20+IF(K20="-",0,K20)+IF(I20="-",0,I20)+IF(M20="-",0,M20))&lt;min,min-(G20+IF(K20="-",0,K20)+IF(I20="-",0,I20)+IF(M20="-",0,M20)),"-")</f>
        <v>#REF!</v>
      </c>
      <c r="O20" s="30" t="e">
        <f>G20+IF(K20="-",0,K20)+IF(I20="-",0,I20)+IF(N20="-",0,N20)+IF(M20="-",0,M20)</f>
        <v>#REF!</v>
      </c>
      <c r="P20" s="35" t="s">
        <v>17</v>
      </c>
    </row>
    <row r="21" spans="1:16" s="4" customFormat="1" x14ac:dyDescent="0.25">
      <c r="A21" s="7"/>
      <c r="B21" s="5" t="s">
        <v>18</v>
      </c>
      <c r="C21" s="6">
        <f>IF(SUM(C16:C20)=0,"-",SUM(C16:C20))</f>
        <v>5</v>
      </c>
      <c r="D21" s="6" t="e">
        <f>IF(SUM(D16:D20)=0,"-",SUM(D16:D20))</f>
        <v>#REF!</v>
      </c>
      <c r="E21" s="6" t="s">
        <v>10</v>
      </c>
      <c r="F21" s="6">
        <f>IF(SUM(F16:F20)=0,"-",SUM(F16:F20))</f>
        <v>460</v>
      </c>
      <c r="G21" s="6" t="e">
        <f>IF(SUM(G16:G20)=0,"-",SUM(G16:G20))</f>
        <v>#REF!</v>
      </c>
      <c r="H21" s="6" t="s">
        <v>10</v>
      </c>
      <c r="I21" s="6" t="e">
        <f>IF(SUM(I16:I20)=0,"-",SUM(I16:I20))</f>
        <v>#REF!</v>
      </c>
      <c r="J21" s="6" t="s">
        <v>10</v>
      </c>
      <c r="K21" s="6" t="e">
        <f>IF(SUM(K16:K20)=0,"-",SUM(K16:K20))</f>
        <v>#REF!</v>
      </c>
      <c r="L21" s="6" t="s">
        <v>10</v>
      </c>
      <c r="M21" s="6" t="e">
        <f>IF(SUM(M16:M20)=0,"-",SUM(M16:M20))</f>
        <v>#REF!</v>
      </c>
      <c r="N21" s="6" t="e">
        <f>IF(SUM(N16:N20)=0,"-",SUM(N16:N20))</f>
        <v>#REF!</v>
      </c>
      <c r="O21" s="6" t="e">
        <f>IF(SUM(O16:O20)=0,"-",SUM(O16:O20))</f>
        <v>#REF!</v>
      </c>
      <c r="P21" s="10"/>
    </row>
    <row r="22" spans="1:16" x14ac:dyDescent="0.25">
      <c r="A22" s="7" t="s">
        <v>19</v>
      </c>
      <c r="B22" s="106" t="s">
        <v>20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</row>
    <row r="23" spans="1:16" ht="26.4" x14ac:dyDescent="0.25">
      <c r="A23" s="28">
        <v>1</v>
      </c>
      <c r="B23" s="25" t="s">
        <v>21</v>
      </c>
      <c r="C23" s="34">
        <v>1</v>
      </c>
      <c r="D23" s="28" t="e">
        <f>INT(#REF!*1.32/5)*5</f>
        <v>#REF!</v>
      </c>
      <c r="E23" s="28">
        <v>11</v>
      </c>
      <c r="F23" s="28">
        <f>IF(LOOKUP(IF(E23="-",0,E23),ранг,над_за_ранг)=0,"-",LOOKUP(IF(E23="-",0,E23),ранг,над_за_ранг))</f>
        <v>70</v>
      </c>
      <c r="G23" s="28" t="e">
        <f>D23+IF(F23="-",0,F23)</f>
        <v>#REF!</v>
      </c>
      <c r="H23" s="28" t="s">
        <v>10</v>
      </c>
      <c r="I23" s="28" t="e">
        <f>IF((IF(G23="-",0,G23)*IF(H23="-",0,H23)/100)=0,"-",IF(G23="-",0,G23)*IF(H23="-",0,H23)/100)</f>
        <v>#REF!</v>
      </c>
      <c r="J23" s="28">
        <v>45</v>
      </c>
      <c r="K23" s="28" t="e">
        <f>IF((IF($G23="-",0,$G23)*IF(J23="-",0,J23)/100)=0,"-",IF($G23="-",0,$G23)*IF(J23="-",0,J23)/100)</f>
        <v>#REF!</v>
      </c>
      <c r="L23" s="28" t="s">
        <v>10</v>
      </c>
      <c r="M23" s="28" t="e">
        <f>IF((IF($D23="-",0,$D23)*IF(L23="-",0,L23)/100)=0,"-",IF($D23="-",0,$D23)*IF(L23="-",0,L23)/100)</f>
        <v>#REF!</v>
      </c>
      <c r="N23" s="29" t="e">
        <f>IF((G23+IF(K23="-",0,K23)+IF(I23="-",0,I23)+IF(M23="-",0,M23))&lt;min,min-(G23+IF(K23="-",0,K23)+IF(I23="-",0,I23)+IF(M23="-",0,M23)),"-")</f>
        <v>#REF!</v>
      </c>
      <c r="O23" s="30" t="e">
        <f>G23+IF(K23="-",0,K23)+IF(I23="-",0,I23)+IF(N23="-",0,N23)+IF(M23="-",0,M23)</f>
        <v>#REF!</v>
      </c>
      <c r="P23" s="35" t="s">
        <v>169</v>
      </c>
    </row>
    <row r="24" spans="1:16" ht="26.4" x14ac:dyDescent="0.25">
      <c r="A24" s="28">
        <v>2</v>
      </c>
      <c r="B24" s="25" t="s">
        <v>21</v>
      </c>
      <c r="C24" s="34">
        <v>1</v>
      </c>
      <c r="D24" s="28" t="e">
        <f>INT(#REF!*1.32/5)*5</f>
        <v>#REF!</v>
      </c>
      <c r="E24" s="28"/>
      <c r="F24" s="28" t="str">
        <f>IF(LOOKUP(IF(E24="-",0,E24),ранг,над_за_ранг)=0,"-",LOOKUP(IF(E24="-",0,E24),ранг,над_за_ранг))</f>
        <v>-</v>
      </c>
      <c r="G24" s="28" t="e">
        <f>D24+IF(F24="-",0,F24)</f>
        <v>#REF!</v>
      </c>
      <c r="H24" s="28" t="s">
        <v>10</v>
      </c>
      <c r="I24" s="28" t="e">
        <f>IF((IF(G24="-",0,G24)*IF(H24="-",0,H24)/100)=0,"-",IF(G24="-",0,G24)*IF(H24="-",0,H24)/100)</f>
        <v>#REF!</v>
      </c>
      <c r="J24" s="28"/>
      <c r="K24" s="28" t="e">
        <f>IF((IF($G24="-",0,$G24)*IF(J24="-",0,J24)/100)=0,"-",IF($G24="-",0,$G24)*IF(J24="-",0,J24)/100)</f>
        <v>#REF!</v>
      </c>
      <c r="L24" s="28" t="s">
        <v>10</v>
      </c>
      <c r="M24" s="28" t="e">
        <f>IF((IF($D24="-",0,$D24)*IF(L24="-",0,L24)/100)=0,"-",IF($D24="-",0,$D24)*IF(L24="-",0,L24)/100)</f>
        <v>#REF!</v>
      </c>
      <c r="N24" s="29" t="e">
        <f>IF((G24+IF(K24="-",0,K24)+IF(I24="-",0,I24)+IF(M24="-",0,M24))&lt;min,min-(G24+IF(K24="-",0,K24)+IF(I24="-",0,I24)+IF(M24="-",0,M24)),"-")</f>
        <v>#REF!</v>
      </c>
      <c r="O24" s="30" t="e">
        <f>G24+IF(K24="-",0,K24)+IF(I24="-",0,I24)+IF(N24="-",0,N24)+IF(M24="-",0,M24)</f>
        <v>#REF!</v>
      </c>
      <c r="P24" s="35"/>
    </row>
    <row r="25" spans="1:16" s="4" customFormat="1" x14ac:dyDescent="0.25">
      <c r="A25" s="7"/>
      <c r="B25" s="5" t="s">
        <v>18</v>
      </c>
      <c r="C25" s="6">
        <f>SUM(C23:C24)</f>
        <v>2</v>
      </c>
      <c r="D25" s="6" t="e">
        <f>SUM(D23:D24)</f>
        <v>#REF!</v>
      </c>
      <c r="E25" s="6">
        <f>SUM(E23:E24)</f>
        <v>11</v>
      </c>
      <c r="F25" s="6">
        <f>SUM(F23:F24)</f>
        <v>70</v>
      </c>
      <c r="G25" s="6" t="e">
        <f>SUM(G23:G24)</f>
        <v>#REF!</v>
      </c>
      <c r="H25" s="6"/>
      <c r="I25" s="6"/>
      <c r="J25" s="6">
        <f>SUM(J23:J24)</f>
        <v>45</v>
      </c>
      <c r="K25" s="6" t="e">
        <f>SUM(K23:K24)</f>
        <v>#REF!</v>
      </c>
      <c r="L25" s="6"/>
      <c r="M25" s="6"/>
      <c r="N25" s="6" t="e">
        <f>SUM(N23:N24)</f>
        <v>#REF!</v>
      </c>
      <c r="O25" s="6" t="e">
        <f>SUM(O23:O24)</f>
        <v>#REF!</v>
      </c>
      <c r="P25" s="10"/>
    </row>
    <row r="26" spans="1:16" x14ac:dyDescent="0.25">
      <c r="A26" s="28" t="s">
        <v>133</v>
      </c>
      <c r="B26" s="106" t="s">
        <v>127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</row>
    <row r="27" spans="1:16" x14ac:dyDescent="0.25">
      <c r="A27" s="28">
        <v>1</v>
      </c>
      <c r="B27" s="25" t="s">
        <v>22</v>
      </c>
      <c r="C27" s="34">
        <v>1</v>
      </c>
      <c r="D27" s="28" t="e">
        <f>INT(#REF!*1.32/5)*5</f>
        <v>#REF!</v>
      </c>
      <c r="E27" s="28">
        <v>11</v>
      </c>
      <c r="F27" s="28">
        <f>IF(LOOKUP(IF(E27="-",0,E27),ранг,над_за_ранг)=0,"-",LOOKUP(IF(E27="-",0,E27),ранг,над_за_ранг))</f>
        <v>70</v>
      </c>
      <c r="G27" s="28" t="e">
        <f>D27+IF(F27="-",0,F27)</f>
        <v>#REF!</v>
      </c>
      <c r="H27" s="28" t="s">
        <v>10</v>
      </c>
      <c r="I27" s="28" t="e">
        <f>IF((IF(G27="-",0,G27)*IF(H27="-",0,H27)/100)=0,"-",IF(G27="-",0,G27)*IF(H27="-",0,H27)/100)</f>
        <v>#REF!</v>
      </c>
      <c r="J27" s="28">
        <v>50</v>
      </c>
      <c r="K27" s="28" t="e">
        <f>IF((IF($G27="-",0,$G27)*IF(J27="-",0,J27)/100)=0,"-",IF($G27="-",0,$G27)*IF(J27="-",0,J27)/100)</f>
        <v>#REF!</v>
      </c>
      <c r="L27" s="28">
        <v>10</v>
      </c>
      <c r="M27" s="28" t="e">
        <f>IF((IF($D27="-",0,$D27)*IF(L27="-",0,L27)/100)=0,"-",IF($D27="-",0,$D27)*IF(L27="-",0,L27)/100)</f>
        <v>#REF!</v>
      </c>
      <c r="N27" s="29" t="e">
        <f>IF((G27+IF(K27="-",0,K27)+IF(I27="-",0,I27)+IF(M27="-",0,M27))&lt;min,min-(G27+IF(K27="-",0,K27)+IF(I27="-",0,I27)+IF(M27="-",0,M27)),"-")</f>
        <v>#REF!</v>
      </c>
      <c r="O27" s="30" t="e">
        <f>G27+IF(K27="-",0,K27)+IF(I27="-",0,I27)+IF(N27="-",0,N27)+IF(M27="-",0,M27)</f>
        <v>#REF!</v>
      </c>
      <c r="P27" s="35" t="s">
        <v>23</v>
      </c>
    </row>
    <row r="28" spans="1:16" ht="26.4" x14ac:dyDescent="0.25">
      <c r="A28" s="28">
        <v>2</v>
      </c>
      <c r="B28" s="25" t="s">
        <v>24</v>
      </c>
      <c r="C28" s="34">
        <v>1</v>
      </c>
      <c r="D28" s="28" t="e">
        <f>INT(#REF!*1.32/5)*5</f>
        <v>#REF!</v>
      </c>
      <c r="E28" s="28">
        <v>11</v>
      </c>
      <c r="F28" s="28">
        <f>IF(LOOKUP(IF(E28="-",0,E28),ранг,над_за_ранг)=0,"-",LOOKUP(IF(E28="-",0,E28),ранг,над_за_ранг))</f>
        <v>70</v>
      </c>
      <c r="G28" s="28" t="e">
        <f>D28+IF(F28="-",0,F28)</f>
        <v>#REF!</v>
      </c>
      <c r="H28" s="28">
        <v>10</v>
      </c>
      <c r="I28" s="28" t="e">
        <f>IF((IF(G28="-",0,G28)*IF(H28="-",0,H28)/100)=0,"-",IF(G28="-",0,G28)*IF(H28="-",0,H28)/100)</f>
        <v>#REF!</v>
      </c>
      <c r="J28" s="28">
        <v>50</v>
      </c>
      <c r="K28" s="28" t="e">
        <f>IF((IF($G28="-",0,$G28)*IF(J28="-",0,J28)/100)=0,"-",IF($G28="-",0,$G28)*IF(J28="-",0,J28)/100)</f>
        <v>#REF!</v>
      </c>
      <c r="L28" s="28">
        <v>15</v>
      </c>
      <c r="M28" s="28" t="e">
        <f>IF((IF($D28="-",0,$D28)*IF(L28="-",0,L28)/100)=0,"-",IF($D28="-",0,$D28)*IF(L28="-",0,L28)/100)</f>
        <v>#REF!</v>
      </c>
      <c r="N28" s="29" t="e">
        <f>IF((G28+IF(K28="-",0,K28)+IF(I28="-",0,I28)+IF(M28="-",0,M28))&lt;min,min-(G28+IF(K28="-",0,K28)+IF(I28="-",0,I28)+IF(M28="-",0,M28)),"-")</f>
        <v>#REF!</v>
      </c>
      <c r="O28" s="30" t="e">
        <f>G28+IF(K28="-",0,K28)+IF(I28="-",0,I28)+IF(N28="-",0,N28)+IF(M28="-",0,M28)</f>
        <v>#REF!</v>
      </c>
      <c r="P28" s="35" t="s">
        <v>25</v>
      </c>
    </row>
    <row r="29" spans="1:16" x14ac:dyDescent="0.25">
      <c r="A29" s="28">
        <v>3</v>
      </c>
      <c r="B29" s="25" t="s">
        <v>26</v>
      </c>
      <c r="C29" s="34">
        <v>1</v>
      </c>
      <c r="D29" s="28" t="e">
        <f>INT(#REF!*1.32/5)*5</f>
        <v>#REF!</v>
      </c>
      <c r="E29" s="28">
        <v>13</v>
      </c>
      <c r="F29" s="28">
        <f>IF(LOOKUP(IF(E29="-",0,E29),ранг,над_за_ранг)=0,"-",LOOKUP(IF(E29="-",0,E29),ранг,над_за_ранг))</f>
        <v>55</v>
      </c>
      <c r="G29" s="28" t="e">
        <f>D29+IF(F29="-",0,F29)</f>
        <v>#REF!</v>
      </c>
      <c r="H29" s="28" t="s">
        <v>10</v>
      </c>
      <c r="I29" s="28" t="e">
        <f>IF((IF(G29="-",0,G29)*IF(H29="-",0,H29)/100)=0,"-",IF(G29="-",0,G29)*IF(H29="-",0,H29)/100)</f>
        <v>#REF!</v>
      </c>
      <c r="J29" s="28">
        <v>30</v>
      </c>
      <c r="K29" s="28" t="e">
        <f>IF((IF($G29="-",0,$G29)*IF(J29="-",0,J29)/100)=0,"-",IF($G29="-",0,$G29)*IF(J29="-",0,J29)/100)</f>
        <v>#REF!</v>
      </c>
      <c r="L29" s="28" t="s">
        <v>10</v>
      </c>
      <c r="M29" s="28" t="e">
        <f>IF((IF($D29="-",0,$D29)*IF(L29="-",0,L29)/100)=0,"-",IF($D29="-",0,$D29)*IF(L29="-",0,L29)/100)</f>
        <v>#REF!</v>
      </c>
      <c r="N29" s="29" t="e">
        <f>IF((G29+IF(K29="-",0,K29)+IF(I29="-",0,I29)+IF(M29="-",0,M29))&lt;min,min-(G29+IF(K29="-",0,K29)+IF(I29="-",0,I29)+IF(M29="-",0,M29)),"-")</f>
        <v>#REF!</v>
      </c>
      <c r="O29" s="30" t="e">
        <f>G29+IF(K29="-",0,K29)+IF(I29="-",0,I29)+IF(N29="-",0,N29)+IF(M29="-",0,M29)</f>
        <v>#REF!</v>
      </c>
      <c r="P29" s="35" t="s">
        <v>120</v>
      </c>
    </row>
    <row r="30" spans="1:16" x14ac:dyDescent="0.25">
      <c r="A30" s="28">
        <v>4</v>
      </c>
      <c r="B30" s="25" t="s">
        <v>26</v>
      </c>
      <c r="C30" s="34">
        <v>1</v>
      </c>
      <c r="D30" s="28" t="e">
        <f>INT(#REF!*1.32/5)*5</f>
        <v>#REF!</v>
      </c>
      <c r="E30" s="28">
        <v>13</v>
      </c>
      <c r="F30" s="28">
        <f>IF(LOOKUP(IF(E30="-",0,E30),ранг,над_за_ранг)=0,"-",LOOKUP(IF(E30="-",0,E30),ранг,над_за_ранг))</f>
        <v>55</v>
      </c>
      <c r="G30" s="28" t="e">
        <f>D30+IF(F30="-",0,F30)</f>
        <v>#REF!</v>
      </c>
      <c r="H30" s="28" t="s">
        <v>10</v>
      </c>
      <c r="I30" s="28" t="e">
        <f>IF((IF(G30="-",0,G30)*IF(H30="-",0,H30)/100)=0,"-",IF(G30="-",0,G30)*IF(H30="-",0,H30)/100)</f>
        <v>#REF!</v>
      </c>
      <c r="J30" s="28">
        <v>30</v>
      </c>
      <c r="K30" s="28" t="e">
        <f>IF((IF($G30="-",0,$G30)*IF(J30="-",0,J30)/100)=0,"-",IF($G30="-",0,$G30)*IF(J30="-",0,J30)/100)</f>
        <v>#REF!</v>
      </c>
      <c r="L30" s="28" t="s">
        <v>10</v>
      </c>
      <c r="M30" s="28" t="e">
        <f>IF((IF($D30="-",0,$D30)*IF(L30="-",0,L30)/100)=0,"-",IF($D30="-",0,$D30)*IF(L30="-",0,L30)/100)</f>
        <v>#REF!</v>
      </c>
      <c r="N30" s="29" t="e">
        <f>IF((G30+IF(K30="-",0,K30)+IF(I30="-",0,I30)+IF(M30="-",0,M30))&lt;min,min-(G30+IF(K30="-",0,K30)+IF(I30="-",0,I30)+IF(M30="-",0,M30)),"-")</f>
        <v>#REF!</v>
      </c>
      <c r="O30" s="30" t="e">
        <f>G30+IF(K30="-",0,K30)+IF(I30="-",0,I30)+IF(N30="-",0,N30)+IF(M30="-",0,M30)</f>
        <v>#REF!</v>
      </c>
      <c r="P30" s="35" t="s">
        <v>27</v>
      </c>
    </row>
    <row r="31" spans="1:16" x14ac:dyDescent="0.25">
      <c r="A31" s="28">
        <v>5</v>
      </c>
      <c r="B31" s="25" t="s">
        <v>26</v>
      </c>
      <c r="C31" s="34">
        <v>1</v>
      </c>
      <c r="D31" s="28" t="e">
        <f>INT(#REF!*1.32/5)*5</f>
        <v>#REF!</v>
      </c>
      <c r="E31" s="28">
        <v>13</v>
      </c>
      <c r="F31" s="28">
        <f>IF(LOOKUP(IF(E31="-",0,E31),ранг,над_за_ранг)=0,"-",LOOKUP(IF(E31="-",0,E31),ранг,над_за_ранг))</f>
        <v>55</v>
      </c>
      <c r="G31" s="28" t="e">
        <f>D31+IF(F31="-",0,F31)</f>
        <v>#REF!</v>
      </c>
      <c r="H31" s="28">
        <v>15</v>
      </c>
      <c r="I31" s="28" t="e">
        <f>IF((IF(G31="-",0,G31)*IF(H31="-",0,H31)/100)=0,"-",IF(G31="-",0,G31)*IF(H31="-",0,H31)/100)</f>
        <v>#REF!</v>
      </c>
      <c r="J31" s="28">
        <v>30</v>
      </c>
      <c r="K31" s="28" t="e">
        <f>IF((IF($G31="-",0,$G31)*IF(J31="-",0,J31)/100)=0,"-",IF($G31="-",0,$G31)*IF(J31="-",0,J31)/100)</f>
        <v>#REF!</v>
      </c>
      <c r="L31" s="28"/>
      <c r="M31" s="28" t="e">
        <f>IF((IF($D31="-",0,$D31)*IF(L31="-",0,L31)/100)=0,"-",IF($D31="-",0,$D31)*IF(L31="-",0,L31)/100)</f>
        <v>#REF!</v>
      </c>
      <c r="N31" s="29" t="e">
        <f>IF((G31+IF(K31="-",0,K31)+IF(I31="-",0,I31)+IF(M31="-",0,M31))&lt;min,min-(G31+IF(K31="-",0,K31)+IF(I31="-",0,I31)+IF(M31="-",0,M31)),"-")</f>
        <v>#REF!</v>
      </c>
      <c r="O31" s="30" t="e">
        <f>G31+IF(K31="-",0,K31)+IF(I31="-",0,I31)+IF(N31="-",0,N31)+IF(M31="-",0,M31)</f>
        <v>#REF!</v>
      </c>
      <c r="P31" s="35" t="s">
        <v>121</v>
      </c>
    </row>
    <row r="32" spans="1:16" s="4" customFormat="1" x14ac:dyDescent="0.25">
      <c r="A32" s="7"/>
      <c r="B32" s="5" t="s">
        <v>18</v>
      </c>
      <c r="C32" s="6">
        <f>IF(SUM(C27:C31)=0,"-",SUM(C27:C31))</f>
        <v>5</v>
      </c>
      <c r="D32" s="6" t="e">
        <f>IF(SUM(D27:D31)=0,"-",SUM(D27:D31))</f>
        <v>#REF!</v>
      </c>
      <c r="E32" s="6" t="s">
        <v>10</v>
      </c>
      <c r="F32" s="6">
        <f>IF(SUM(F27:F31)=0,"-",SUM(F27:F31))</f>
        <v>305</v>
      </c>
      <c r="G32" s="6" t="e">
        <f>IF(SUM(G27:G31)=0,"-",SUM(G27:G31))</f>
        <v>#REF!</v>
      </c>
      <c r="H32" s="6"/>
      <c r="I32" s="6" t="e">
        <f>IF(SUM(I27:I31)=0,"-",SUM(I27:I31))</f>
        <v>#REF!</v>
      </c>
      <c r="J32" s="6" t="s">
        <v>10</v>
      </c>
      <c r="K32" s="6" t="e">
        <f>IF(SUM(K27:K31)=0,"-",SUM(K27:K31))</f>
        <v>#REF!</v>
      </c>
      <c r="L32" s="6" t="s">
        <v>10</v>
      </c>
      <c r="M32" s="6" t="e">
        <f>IF(SUM(M27:M31)=0,"-",SUM(M27:M31))</f>
        <v>#REF!</v>
      </c>
      <c r="N32" s="6" t="e">
        <f>IF(SUM(N27:N31)=0,"-",SUM(N27:N31))</f>
        <v>#REF!</v>
      </c>
      <c r="O32" s="6" t="e">
        <f>IF(SUM(O27:O31)=0,"-",SUM(O27:O31))</f>
        <v>#REF!</v>
      </c>
      <c r="P32" s="10"/>
    </row>
    <row r="33" spans="1:16" x14ac:dyDescent="0.25">
      <c r="A33" s="28" t="s">
        <v>134</v>
      </c>
      <c r="B33" s="106" t="s">
        <v>128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</row>
    <row r="34" spans="1:16" x14ac:dyDescent="0.25">
      <c r="A34" s="28">
        <v>1</v>
      </c>
      <c r="B34" s="25" t="s">
        <v>28</v>
      </c>
      <c r="C34" s="34">
        <v>1</v>
      </c>
      <c r="D34" s="28" t="e">
        <f>INT(#REF!*1.32/5)*5</f>
        <v>#REF!</v>
      </c>
      <c r="E34" s="28">
        <v>11</v>
      </c>
      <c r="F34" s="28">
        <f>IF(LOOKUP(IF(E34="-",0,E34),ранг,над_за_ранг)=0,"-",LOOKUP(IF(E34="-",0,E34),ранг,над_за_ранг))</f>
        <v>70</v>
      </c>
      <c r="G34" s="28" t="e">
        <f>D34+IF(F34="-",0,F34)</f>
        <v>#REF!</v>
      </c>
      <c r="H34" s="28">
        <v>10</v>
      </c>
      <c r="I34" s="28" t="e">
        <f>IF((IF(G34="-",0,G34)*IF(H34="-",0,H34)/100)=0,"-",IF(G34="-",0,G34)*IF(H34="-",0,H34)/100)</f>
        <v>#REF!</v>
      </c>
      <c r="J34" s="28">
        <v>50</v>
      </c>
      <c r="K34" s="28" t="e">
        <f>IF((IF($G34="-",0,$G34)*IF(J34="-",0,J34)/100)=0,"-",IF($G34="-",0,$G34)*IF(J34="-",0,J34)/100)</f>
        <v>#REF!</v>
      </c>
      <c r="L34" s="28" t="s">
        <v>10</v>
      </c>
      <c r="M34" s="28" t="e">
        <f>IF((IF($D34="-",0,$D34)*IF(L34="-",0,L34)/100)=0,"-",IF($D34="-",0,$D34)*IF(L34="-",0,L34)/100)</f>
        <v>#REF!</v>
      </c>
      <c r="N34" s="29" t="e">
        <f>IF((G34+IF(K34="-",0,K34)+IF(I34="-",0,I34)+IF(M34="-",0,M34))&lt;min,min-(G34+IF(K34="-",0,K34)+IF(I34="-",0,I34)+IF(M34="-",0,M34)),"-")</f>
        <v>#REF!</v>
      </c>
      <c r="O34" s="30" t="e">
        <f>G34+IF(K34="-",0,K34)+IF(I34="-",0,I34)+IF(N34="-",0,N34)+IF(M34="-",0,M34)</f>
        <v>#REF!</v>
      </c>
      <c r="P34" s="35" t="s">
        <v>29</v>
      </c>
    </row>
    <row r="35" spans="1:16" x14ac:dyDescent="0.25">
      <c r="A35" s="28">
        <v>2</v>
      </c>
      <c r="B35" s="25" t="s">
        <v>30</v>
      </c>
      <c r="C35" s="34">
        <v>1</v>
      </c>
      <c r="D35" s="28" t="e">
        <f>INT(#REF!*1.32/5)*5</f>
        <v>#REF!</v>
      </c>
      <c r="E35" s="28" t="s">
        <v>10</v>
      </c>
      <c r="F35" s="28" t="str">
        <f>IF(LOOKUP(IF(E35="-",0,E35),ранг,над_за_ранг)=0,"-",LOOKUP(IF(E35="-",0,E35),ранг,над_за_ранг))</f>
        <v>-</v>
      </c>
      <c r="G35" s="28" t="e">
        <f>D35+IF(F35="-",0,F35)</f>
        <v>#REF!</v>
      </c>
      <c r="H35" s="28" t="s">
        <v>10</v>
      </c>
      <c r="I35" s="28" t="e">
        <f>IF((IF(G35="-",0,G35)*IF(H35="-",0,H35)/100)=0,"-",IF(G35="-",0,G35)*IF(H35="-",0,H35)/100)</f>
        <v>#REF!</v>
      </c>
      <c r="J35" s="28" t="s">
        <v>10</v>
      </c>
      <c r="K35" s="28" t="e">
        <f>IF((IF($G35="-",0,$G35)*IF(J35="-",0,J35)/100)=0,"-",IF($G35="-",0,$G35)*IF(J35="-",0,J35)/100)</f>
        <v>#REF!</v>
      </c>
      <c r="L35" s="28" t="s">
        <v>10</v>
      </c>
      <c r="M35" s="28" t="e">
        <f>IF((IF($D35="-",0,$D35)*IF(L35="-",0,L35)/100)=0,"-",IF($D35="-",0,$D35)*IF(L35="-",0,L35)/100)</f>
        <v>#REF!</v>
      </c>
      <c r="N35" s="29" t="e">
        <f>IF((G35+IF(K35="-",0,K35)+IF(I35="-",0,I35)+IF(M35="-",0,M35))&lt;min,min-(G35+IF(K35="-",0,K35)+IF(I35="-",0,I35)+IF(M35="-",0,M35)),"-")</f>
        <v>#REF!</v>
      </c>
      <c r="O35" s="30" t="e">
        <f>G35+IF(K35="-",0,K35)+IF(I35="-",0,I35)+IF(N35="-",0,N35)+IF(M35="-",0,M35)</f>
        <v>#REF!</v>
      </c>
      <c r="P35" s="35"/>
    </row>
    <row r="36" spans="1:16" s="4" customFormat="1" x14ac:dyDescent="0.25">
      <c r="A36" s="7"/>
      <c r="B36" s="5" t="s">
        <v>18</v>
      </c>
      <c r="C36" s="6">
        <f>IF(SUM(C34:C35)=0,"-",SUM(C34:C35))</f>
        <v>2</v>
      </c>
      <c r="D36" s="6" t="e">
        <f>IF(SUM(D34:D35)=0,"-",SUM(D34:D35))</f>
        <v>#REF!</v>
      </c>
      <c r="E36" s="6" t="s">
        <v>10</v>
      </c>
      <c r="F36" s="6">
        <f>IF(SUM(F34:F35)=0,"-",SUM(F34:F35))</f>
        <v>70</v>
      </c>
      <c r="G36" s="6" t="e">
        <f>IF(SUM(G34:G35)=0,"-",SUM(G34:G35))</f>
        <v>#REF!</v>
      </c>
      <c r="H36" s="6" t="s">
        <v>10</v>
      </c>
      <c r="I36" s="6" t="e">
        <f>IF(SUM(I34:I35)=0,"-",SUM(I34:I35))</f>
        <v>#REF!</v>
      </c>
      <c r="J36" s="6" t="s">
        <v>10</v>
      </c>
      <c r="K36" s="6" t="e">
        <f>IF(SUM(K34:K35)=0,"-",SUM(K34:K35))</f>
        <v>#REF!</v>
      </c>
      <c r="L36" s="6" t="str">
        <f>IF(SUM(L34:L35)=0,"-",SUM(L34:L35))</f>
        <v>-</v>
      </c>
      <c r="M36" s="6" t="e">
        <f>IF(SUM(M34:M35)=0,"-",SUM(M34:M35))</f>
        <v>#REF!</v>
      </c>
      <c r="N36" s="6" t="e">
        <f>IF(SUM(N34:N35)=0,"-",SUM(N34:N35))</f>
        <v>#REF!</v>
      </c>
      <c r="O36" s="6" t="e">
        <f>IF(SUM(O34:O35)=0,"-",SUM(O34:O35))</f>
        <v>#REF!</v>
      </c>
      <c r="P36" s="10"/>
    </row>
    <row r="37" spans="1:16" x14ac:dyDescent="0.25">
      <c r="A37" s="28" t="s">
        <v>135</v>
      </c>
      <c r="B37" s="106" t="s">
        <v>129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</row>
    <row r="38" spans="1:16" x14ac:dyDescent="0.25">
      <c r="A38" s="28">
        <v>1</v>
      </c>
      <c r="B38" s="25" t="s">
        <v>28</v>
      </c>
      <c r="C38" s="34">
        <v>1</v>
      </c>
      <c r="D38" s="28" t="e">
        <f>INT(#REF!*1.32/5)*5</f>
        <v>#REF!</v>
      </c>
      <c r="E38" s="28">
        <v>9</v>
      </c>
      <c r="F38" s="28">
        <f>IF(LOOKUP(IF(E38="-",0,E38),ранг,над_за_ранг)=0,"-",LOOKUP(IF(E38="-",0,E38),ранг,над_за_ранг))</f>
        <v>90</v>
      </c>
      <c r="G38" s="28" t="e">
        <f>D38+IF(F38="-",0,F38)</f>
        <v>#REF!</v>
      </c>
      <c r="H38" s="28">
        <v>25</v>
      </c>
      <c r="I38" s="28" t="e">
        <f>IF((IF(G38="-",0,G38)*IF(H38="-",0,H38)/100)=0,"-",IF(G38="-",0,G38)*IF(H38="-",0,H38)/100)</f>
        <v>#REF!</v>
      </c>
      <c r="J38" s="28">
        <v>50</v>
      </c>
      <c r="K38" s="28" t="e">
        <f>IF((IF($G38="-",0,$G38)*IF(J38="-",0,J38)/100)=0,"-",IF($G38="-",0,$G38)*IF(J38="-",0,J38)/100)</f>
        <v>#REF!</v>
      </c>
      <c r="L38" s="28" t="s">
        <v>10</v>
      </c>
      <c r="M38" s="28" t="e">
        <f>IF((IF($D38="-",0,$D38)*IF(L38="-",0,L38)/100)=0,"-",IF($D38="-",0,$D38)*IF(L38="-",0,L38)/100)</f>
        <v>#REF!</v>
      </c>
      <c r="N38" s="29" t="e">
        <f>IF((G38+IF(K38="-",0,K38)+IF(I38="-",0,I38)+IF(M38="-",0,M38))&lt;min,min-(G38+IF(K38="-",0,K38)+IF(I38="-",0,I38)+IF(M38="-",0,M38)),"-")</f>
        <v>#REF!</v>
      </c>
      <c r="O38" s="30" t="e">
        <f>G38+IF(K38="-",0,K38)+IF(I38="-",0,I38)+IF(N38="-",0,N38)+IF(M38="-",0,M38)</f>
        <v>#REF!</v>
      </c>
      <c r="P38" s="35" t="s">
        <v>31</v>
      </c>
    </row>
    <row r="39" spans="1:16" ht="39.6" x14ac:dyDescent="0.25">
      <c r="A39" s="28">
        <v>2</v>
      </c>
      <c r="B39" s="25" t="s">
        <v>122</v>
      </c>
      <c r="C39" s="34">
        <v>1</v>
      </c>
      <c r="D39" s="28" t="e">
        <f>INT(#REF!*1.32/5)*5</f>
        <v>#REF!</v>
      </c>
      <c r="E39" s="28">
        <v>13</v>
      </c>
      <c r="F39" s="28">
        <f>IF(LOOKUP(IF(E39="-",0,E39),ранг,над_за_ранг)=0,"-",LOOKUP(IF(E39="-",0,E39),ранг,над_за_ранг))</f>
        <v>55</v>
      </c>
      <c r="G39" s="28" t="e">
        <f>D39+IF(F39="-",0,F39)</f>
        <v>#REF!</v>
      </c>
      <c r="H39" s="28">
        <v>10</v>
      </c>
      <c r="I39" s="28" t="e">
        <f>IF((IF(G39="-",0,G39)*IF(H39="-",0,H39)/100)=0,"-",IF(G39="-",0,G39)*IF(H39="-",0,H39)/100)</f>
        <v>#REF!</v>
      </c>
      <c r="J39" s="28">
        <v>50</v>
      </c>
      <c r="K39" s="28" t="e">
        <f>IF((IF($G39="-",0,$G39)*IF(J39="-",0,J39)/100)=0,"-",IF($G39="-",0,$G39)*IF(J39="-",0,J39)/100)</f>
        <v>#REF!</v>
      </c>
      <c r="L39" s="28"/>
      <c r="M39" s="28" t="e">
        <f>IF((IF($D39="-",0,$D39)*IF(L39="-",0,L39)/100)=0,"-",IF($D39="-",0,$D39)*IF(L39="-",0,L39)/100)</f>
        <v>#REF!</v>
      </c>
      <c r="N39" s="29" t="e">
        <f>IF((G39+IF(K39="-",0,K39)+IF(I39="-",0,I39)+IF(M39="-",0,M39))&lt;min,min-(G39+IF(K39="-",0,K39)+IF(I39="-",0,I39)+IF(M39="-",0,M39)),"-")</f>
        <v>#REF!</v>
      </c>
      <c r="O39" s="30" t="e">
        <f>G39+IF(K39="-",0,K39)+IF(I39="-",0,I39)+IF(N39="-",0,N39)+IF(M39="-",0,M39)</f>
        <v>#REF!</v>
      </c>
      <c r="P39" s="36" t="s">
        <v>213</v>
      </c>
    </row>
    <row r="40" spans="1:16" ht="66" x14ac:dyDescent="0.25">
      <c r="A40" s="28">
        <v>3</v>
      </c>
      <c r="B40" s="25" t="s">
        <v>123</v>
      </c>
      <c r="C40" s="34">
        <v>1</v>
      </c>
      <c r="D40" s="28" t="e">
        <f>INT(#REF!*1.32/5)*5</f>
        <v>#REF!</v>
      </c>
      <c r="E40" s="28">
        <v>12</v>
      </c>
      <c r="F40" s="28">
        <f>IF(LOOKUP(IF(E40="-",0,E40),ранг,над_за_ранг)=0,"-",LOOKUP(IF(E40="-",0,E40),ранг,над_за_ранг))</f>
        <v>60</v>
      </c>
      <c r="G40" s="28" t="e">
        <f>D40+IF(F40="-",0,F40)</f>
        <v>#REF!</v>
      </c>
      <c r="H40" s="28">
        <v>10</v>
      </c>
      <c r="I40" s="28" t="e">
        <f>IF((IF(G40="-",0,G40)*IF(H40="-",0,H40)/100)=0,"-",IF(G40="-",0,G40)*IF(H40="-",0,H40)/100)</f>
        <v>#REF!</v>
      </c>
      <c r="J40" s="28">
        <v>35</v>
      </c>
      <c r="K40" s="28" t="e">
        <f>IF((IF($G40="-",0,$G40)*IF(J40="-",0,J40)/100)=0,"-",IF($G40="-",0,$G40)*IF(J40="-",0,J40)/100)</f>
        <v>#REF!</v>
      </c>
      <c r="L40" s="28" t="s">
        <v>10</v>
      </c>
      <c r="M40" s="28" t="e">
        <f>IF((IF($D40="-",0,$D40)*IF(L40="-",0,L40)/100)=0,"-",IF($D40="-",0,$D40)*IF(L40="-",0,L40)/100)</f>
        <v>#REF!</v>
      </c>
      <c r="N40" s="29" t="e">
        <f>IF((G40+IF(K40="-",0,K40)+IF(I40="-",0,I40)+IF(M40="-",0,M40))&lt;min,min-(G40+IF(K40="-",0,K40)+IF(I40="-",0,I40)+IF(M40="-",0,M40)),"-")</f>
        <v>#REF!</v>
      </c>
      <c r="O40" s="30" t="e">
        <f>G40+IF(K40="-",0,K40)+IF(I40="-",0,I40)+IF(N40="-",0,N40)+IF(M40="-",0,M40)</f>
        <v>#REF!</v>
      </c>
      <c r="P40" s="36" t="s">
        <v>32</v>
      </c>
    </row>
    <row r="41" spans="1:16" ht="26.4" x14ac:dyDescent="0.25">
      <c r="A41" s="28">
        <v>4</v>
      </c>
      <c r="B41" s="25" t="s">
        <v>124</v>
      </c>
      <c r="C41" s="34">
        <v>1</v>
      </c>
      <c r="D41" s="28">
        <v>100</v>
      </c>
      <c r="E41" s="28" t="s">
        <v>10</v>
      </c>
      <c r="F41" s="28" t="str">
        <f>IF(LOOKUP(IF(E41="-",0,E41),ранг,над_за_ранг)=0,"-",LOOKUP(IF(E41="-",0,E41),ранг,над_за_ранг))</f>
        <v>-</v>
      </c>
      <c r="G41" s="28">
        <f>D41+IF(F41="-",0,F41)</f>
        <v>100</v>
      </c>
      <c r="H41" s="28" t="s">
        <v>10</v>
      </c>
      <c r="I41" s="28" t="str">
        <f>IF((IF(G41="-",0,G41)*IF(H41="-",0,H41)/100)=0,"-",IF(G41="-",0,G41)*IF(H41="-",0,H41)/100)</f>
        <v>-</v>
      </c>
      <c r="J41" s="28" t="s">
        <v>10</v>
      </c>
      <c r="K41" s="28" t="str">
        <f>IF((IF($G41="-",0,$G41)*IF(J41="-",0,J41)/100)=0,"-",IF($G41="-",0,$G41)*IF(J41="-",0,J41)/100)</f>
        <v>-</v>
      </c>
      <c r="L41" s="28" t="s">
        <v>10</v>
      </c>
      <c r="M41" s="28" t="str">
        <f>IF((IF($D41="-",0,$D41)*IF(L41="-",0,L41)/100)=0,"-",IF($D41="-",0,$D41)*IF(L41="-",0,L41)/100)</f>
        <v>-</v>
      </c>
      <c r="N41" s="29">
        <f>IF((G41+IF(K41="-",0,K41)+IF(I41="-",0,I41)+IF(M41="-",0,M41))&lt;min,min-(G41+IF(K41="-",0,K41)+IF(I41="-",0,I41)+IF(M41="-",0,M41)),"-")</f>
        <v>250</v>
      </c>
      <c r="O41" s="30">
        <f>G41+IF(K41="-",0,K41)+IF(I41="-",0,I41)+IF(N41="-",0,N41)+IF(M41="-",0,M41)</f>
        <v>350</v>
      </c>
      <c r="P41" s="35" t="s">
        <v>228</v>
      </c>
    </row>
    <row r="42" spans="1:16" s="4" customFormat="1" x14ac:dyDescent="0.25">
      <c r="A42" s="7"/>
      <c r="B42" s="5" t="s">
        <v>18</v>
      </c>
      <c r="C42" s="6">
        <f>IF(SUM(C38:C41)=0,"-",SUM(C38:C41))</f>
        <v>4</v>
      </c>
      <c r="D42" s="6" t="e">
        <f>IF(SUM(D38:D41)=0,"-",SUM(D38:D41))</f>
        <v>#REF!</v>
      </c>
      <c r="E42" s="6" t="s">
        <v>10</v>
      </c>
      <c r="F42" s="6">
        <f>IF(SUM(F38:F41)=0,"-",SUM(F38:F41))</f>
        <v>205</v>
      </c>
      <c r="G42" s="6" t="e">
        <f>IF(SUM(G38:G41)=0,"-",SUM(G38:G41))</f>
        <v>#REF!</v>
      </c>
      <c r="H42" s="6" t="s">
        <v>10</v>
      </c>
      <c r="I42" s="6" t="e">
        <f>IF(SUM(I38:I41)=0,"-",SUM(I38:I41))</f>
        <v>#REF!</v>
      </c>
      <c r="J42" s="6" t="s">
        <v>10</v>
      </c>
      <c r="K42" s="6" t="e">
        <f>IF(SUM(K38:K41)=0,"-",SUM(K38:K41))</f>
        <v>#REF!</v>
      </c>
      <c r="L42" s="6" t="str">
        <f>IF(SUM(L38:L41)=0,"-",SUM(L38:L41))</f>
        <v>-</v>
      </c>
      <c r="M42" s="6" t="e">
        <f>IF(SUM(M38:M41)=0,"-",SUM(M38:M41))</f>
        <v>#REF!</v>
      </c>
      <c r="N42" s="6" t="e">
        <f>IF(SUM(N38:N41)=0,"-",SUM(N38:N41))</f>
        <v>#REF!</v>
      </c>
      <c r="O42" s="6" t="e">
        <f>IF(SUM(O38:O41)=0,"-",SUM(O38:O41))</f>
        <v>#REF!</v>
      </c>
      <c r="P42" s="10"/>
    </row>
    <row r="43" spans="1:16" x14ac:dyDescent="0.25">
      <c r="A43" s="28" t="s">
        <v>136</v>
      </c>
      <c r="B43" s="97" t="s">
        <v>130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</row>
    <row r="44" spans="1:16" x14ac:dyDescent="0.25">
      <c r="A44" s="28">
        <v>1</v>
      </c>
      <c r="B44" s="25" t="s">
        <v>28</v>
      </c>
      <c r="C44" s="34">
        <v>1</v>
      </c>
      <c r="D44" s="28" t="e">
        <f>INT(#REF!*1.32/5)*5</f>
        <v>#REF!</v>
      </c>
      <c r="E44" s="28" t="s">
        <v>10</v>
      </c>
      <c r="F44" s="28" t="str">
        <f>IF(LOOKUP(IF(E44="-",0,E44),ранг,над_за_ранг)=0,"-",LOOKUP(IF(E44="-",0,E44),ранг,над_за_ранг))</f>
        <v>-</v>
      </c>
      <c r="G44" s="28" t="e">
        <f>D44+IF(F44="-",0,F44)</f>
        <v>#REF!</v>
      </c>
      <c r="H44" s="28" t="s">
        <v>10</v>
      </c>
      <c r="I44" s="28" t="e">
        <f>IF((IF(G44="-",0,G44)*IF(H44="-",0,H44)/100)=0,"-",IF(G44="-",0,G44)*IF(H44="-",0,H44)/100)</f>
        <v>#REF!</v>
      </c>
      <c r="J44" s="28" t="s">
        <v>10</v>
      </c>
      <c r="K44" s="28" t="e">
        <f>IF((IF($G44="-",0,$G44)*IF(J44="-",0,J44)/100)=0,"-",IF($G44="-",0,$G44)*IF(J44="-",0,J44)/100)</f>
        <v>#REF!</v>
      </c>
      <c r="L44" s="28" t="s">
        <v>10</v>
      </c>
      <c r="M44" s="28" t="e">
        <f>IF((IF($D44="-",0,$D44)*IF(L44="-",0,L44)/100)=0,"-",IF($D44="-",0,$D44)*IF(L44="-",0,L44)/100)</f>
        <v>#REF!</v>
      </c>
      <c r="N44" s="29" t="e">
        <f>IF((G44+IF(K44="-",0,K44)+IF(I44="-",0,I44)+IF(M44="-",0,M44))&lt;min,min-(G44+IF(K44="-",0,K44)+IF(I44="-",0,I44)+IF(M44="-",0,M44)),"-")</f>
        <v>#REF!</v>
      </c>
      <c r="O44" s="30" t="e">
        <f>G44+IF(K44="-",0,K44)+IF(I44="-",0,I44)+IF(N44="-",0,N44)+IF(M44="-",0,M44)</f>
        <v>#REF!</v>
      </c>
      <c r="P44" s="35"/>
    </row>
    <row r="45" spans="1:16" s="4" customFormat="1" x14ac:dyDescent="0.25">
      <c r="A45" s="7"/>
      <c r="B45" s="5" t="s">
        <v>18</v>
      </c>
      <c r="C45" s="6">
        <f t="shared" ref="C45:O45" si="0">IF(SUM(C44)=0,"-",SUM(C44))</f>
        <v>1</v>
      </c>
      <c r="D45" s="6" t="e">
        <f t="shared" si="0"/>
        <v>#REF!</v>
      </c>
      <c r="E45" s="6" t="str">
        <f t="shared" si="0"/>
        <v>-</v>
      </c>
      <c r="F45" s="6" t="str">
        <f t="shared" si="0"/>
        <v>-</v>
      </c>
      <c r="G45" s="6" t="e">
        <f t="shared" si="0"/>
        <v>#REF!</v>
      </c>
      <c r="H45" s="6" t="str">
        <f t="shared" si="0"/>
        <v>-</v>
      </c>
      <c r="I45" s="6" t="e">
        <f t="shared" si="0"/>
        <v>#REF!</v>
      </c>
      <c r="J45" s="6" t="str">
        <f t="shared" si="0"/>
        <v>-</v>
      </c>
      <c r="K45" s="6" t="e">
        <f t="shared" si="0"/>
        <v>#REF!</v>
      </c>
      <c r="L45" s="6" t="str">
        <f t="shared" si="0"/>
        <v>-</v>
      </c>
      <c r="M45" s="6" t="e">
        <f t="shared" si="0"/>
        <v>#REF!</v>
      </c>
      <c r="N45" s="6" t="e">
        <f t="shared" si="0"/>
        <v>#REF!</v>
      </c>
      <c r="O45" s="6" t="e">
        <f t="shared" si="0"/>
        <v>#REF!</v>
      </c>
      <c r="P45" s="10"/>
    </row>
    <row r="46" spans="1:16" ht="13.5" customHeight="1" x14ac:dyDescent="0.25">
      <c r="A46" s="28" t="s">
        <v>137</v>
      </c>
      <c r="B46" s="106" t="s">
        <v>131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</row>
    <row r="47" spans="1:16" ht="26.4" x14ac:dyDescent="0.25">
      <c r="A47" s="28">
        <v>1</v>
      </c>
      <c r="B47" s="25" t="s">
        <v>125</v>
      </c>
      <c r="C47" s="34">
        <v>1</v>
      </c>
      <c r="D47" s="28" t="e">
        <f>INT(#REF!*1.32/5)*5</f>
        <v>#REF!</v>
      </c>
      <c r="E47" s="28">
        <v>10</v>
      </c>
      <c r="F47" s="28">
        <f t="shared" ref="F47:F53" si="1">IF(LOOKUP(IF(E47="-",0,E47),ранг,над_за_ранг)=0,"-",LOOKUP(IF(E47="-",0,E47),ранг,над_за_ранг))</f>
        <v>80</v>
      </c>
      <c r="G47" s="28" t="e">
        <f t="shared" ref="G47:G53" si="2">D47+IF(F47="-",0,F47)</f>
        <v>#REF!</v>
      </c>
      <c r="H47" s="28">
        <v>25</v>
      </c>
      <c r="I47" s="28" t="e">
        <f t="shared" ref="I47:I53" si="3">IF((IF(G47="-",0,G47)*IF(H47="-",0,H47)/100)=0,"-",IF(G47="-",0,G47)*IF(H47="-",0,H47)/100)</f>
        <v>#REF!</v>
      </c>
      <c r="J47" s="28">
        <v>50</v>
      </c>
      <c r="K47" s="28" t="e">
        <f t="shared" ref="K47:K53" si="4">IF((IF($G47="-",0,$G47)*IF(J47="-",0,J47)/100)=0,"-",IF($G47="-",0,$G47)*IF(J47="-",0,J47)/100)</f>
        <v>#REF!</v>
      </c>
      <c r="L47" s="28" t="s">
        <v>10</v>
      </c>
      <c r="M47" s="28" t="e">
        <f t="shared" ref="M47:M53" si="5">IF((IF($D47="-",0,$D47)*IF(L47="-",0,L47)/100)=0,"-",IF($D47="-",0,$D47)*IF(L47="-",0,L47)/100)</f>
        <v>#REF!</v>
      </c>
      <c r="N47" s="29" t="e">
        <f t="shared" ref="N47:N53" si="6">IF((G47+IF(K47="-",0,K47)+IF(I47="-",0,I47)+IF(M47="-",0,M47))&lt;min,min-(G47+IF(K47="-",0,K47)+IF(I47="-",0,I47)+IF(M47="-",0,M47)),"-")</f>
        <v>#REF!</v>
      </c>
      <c r="O47" s="30" t="e">
        <f t="shared" ref="O47:O53" si="7">G47+IF(K47="-",0,K47)+IF(I47="-",0,I47)+IF(N47="-",0,N47)+IF(M47="-",0,M47)</f>
        <v>#REF!</v>
      </c>
      <c r="P47" s="36" t="s">
        <v>221</v>
      </c>
    </row>
    <row r="48" spans="1:16" x14ac:dyDescent="0.25">
      <c r="A48" s="28">
        <v>2</v>
      </c>
      <c r="B48" s="25" t="s">
        <v>55</v>
      </c>
      <c r="C48" s="34">
        <v>1</v>
      </c>
      <c r="D48" s="28">
        <f>INT(115*1.32/5)*5</f>
        <v>150</v>
      </c>
      <c r="E48" s="28"/>
      <c r="F48" s="28" t="str">
        <f t="shared" si="1"/>
        <v>-</v>
      </c>
      <c r="G48" s="28">
        <f t="shared" si="2"/>
        <v>150</v>
      </c>
      <c r="H48" s="28" t="s">
        <v>10</v>
      </c>
      <c r="I48" s="28" t="str">
        <f t="shared" si="3"/>
        <v>-</v>
      </c>
      <c r="J48" s="28"/>
      <c r="K48" s="28" t="str">
        <f t="shared" si="4"/>
        <v>-</v>
      </c>
      <c r="L48" s="28" t="s">
        <v>10</v>
      </c>
      <c r="M48" s="28" t="str">
        <f t="shared" si="5"/>
        <v>-</v>
      </c>
      <c r="N48" s="29">
        <f t="shared" si="6"/>
        <v>200</v>
      </c>
      <c r="O48" s="30">
        <f t="shared" si="7"/>
        <v>350</v>
      </c>
      <c r="P48" s="35"/>
    </row>
    <row r="49" spans="1:16" ht="26.4" x14ac:dyDescent="0.25">
      <c r="A49" s="28">
        <v>3</v>
      </c>
      <c r="B49" s="25" t="s">
        <v>64</v>
      </c>
      <c r="C49" s="34">
        <v>1</v>
      </c>
      <c r="D49" s="28">
        <f>INT(105*1.32/5)*5</f>
        <v>135</v>
      </c>
      <c r="E49" s="28"/>
      <c r="F49" s="28" t="str">
        <f t="shared" si="1"/>
        <v>-</v>
      </c>
      <c r="G49" s="28">
        <f t="shared" si="2"/>
        <v>135</v>
      </c>
      <c r="H49" s="28" t="s">
        <v>10</v>
      </c>
      <c r="I49" s="28" t="str">
        <f t="shared" si="3"/>
        <v>-</v>
      </c>
      <c r="J49" s="28"/>
      <c r="K49" s="28" t="str">
        <f t="shared" si="4"/>
        <v>-</v>
      </c>
      <c r="L49" s="28" t="s">
        <v>10</v>
      </c>
      <c r="M49" s="28" t="str">
        <f t="shared" si="5"/>
        <v>-</v>
      </c>
      <c r="N49" s="29">
        <f t="shared" si="6"/>
        <v>215</v>
      </c>
      <c r="O49" s="30">
        <f t="shared" si="7"/>
        <v>350</v>
      </c>
      <c r="P49" s="35"/>
    </row>
    <row r="50" spans="1:16" x14ac:dyDescent="0.25">
      <c r="A50" s="28">
        <v>4</v>
      </c>
      <c r="B50" s="25" t="s">
        <v>26</v>
      </c>
      <c r="C50" s="34">
        <v>1</v>
      </c>
      <c r="D50" s="28">
        <f>INT(95*1.32/5)*5</f>
        <v>125</v>
      </c>
      <c r="E50" s="28"/>
      <c r="F50" s="28" t="str">
        <f t="shared" si="1"/>
        <v>-</v>
      </c>
      <c r="G50" s="28">
        <f>D50+IF(F50="-",0,F50)</f>
        <v>125</v>
      </c>
      <c r="H50" s="28" t="s">
        <v>10</v>
      </c>
      <c r="I50" s="28" t="str">
        <f>IF((IF(G50="-",0,G50)*IF(H50="-",0,H50)/100)=0,"-",IF(G50="-",0,G50)*IF(H50="-",0,H50)/100)</f>
        <v>-</v>
      </c>
      <c r="J50" s="28"/>
      <c r="K50" s="28" t="str">
        <f t="shared" si="4"/>
        <v>-</v>
      </c>
      <c r="L50" s="28" t="s">
        <v>10</v>
      </c>
      <c r="M50" s="28" t="str">
        <f t="shared" si="5"/>
        <v>-</v>
      </c>
      <c r="N50" s="29">
        <f>IF((G50+IF(K50="-",0,K50)+IF(I50="-",0,I50)+IF(M50="-",0,M50))&lt;min,min-(G50+IF(K50="-",0,K50)+IF(I50="-",0,I50)+IF(M50="-",0,M50)),"-")</f>
        <v>225</v>
      </c>
      <c r="O50" s="30">
        <f>G50+IF(K50="-",0,K50)+IF(I50="-",0,I50)+IF(N50="-",0,N50)+IF(M50="-",0,M50)</f>
        <v>350</v>
      </c>
      <c r="P50" s="35"/>
    </row>
    <row r="51" spans="1:16" x14ac:dyDescent="0.25">
      <c r="A51" s="28">
        <v>5</v>
      </c>
      <c r="B51" s="25" t="s">
        <v>33</v>
      </c>
      <c r="C51" s="34">
        <v>1</v>
      </c>
      <c r="D51" s="28" t="e">
        <f>#REF!</f>
        <v>#REF!</v>
      </c>
      <c r="E51" s="28" t="s">
        <v>10</v>
      </c>
      <c r="F51" s="28" t="str">
        <f t="shared" si="1"/>
        <v>-</v>
      </c>
      <c r="G51" s="28" t="e">
        <f t="shared" si="2"/>
        <v>#REF!</v>
      </c>
      <c r="H51" s="28" t="s">
        <v>10</v>
      </c>
      <c r="I51" s="28" t="e">
        <f t="shared" si="3"/>
        <v>#REF!</v>
      </c>
      <c r="J51" s="28" t="s">
        <v>10</v>
      </c>
      <c r="K51" s="28" t="e">
        <f t="shared" si="4"/>
        <v>#REF!</v>
      </c>
      <c r="L51" s="28" t="s">
        <v>10</v>
      </c>
      <c r="M51" s="28" t="e">
        <f t="shared" si="5"/>
        <v>#REF!</v>
      </c>
      <c r="N51" s="29" t="e">
        <f t="shared" si="6"/>
        <v>#REF!</v>
      </c>
      <c r="O51" s="30" t="e">
        <f t="shared" si="7"/>
        <v>#REF!</v>
      </c>
      <c r="P51" s="37" t="s">
        <v>178</v>
      </c>
    </row>
    <row r="52" spans="1:16" x14ac:dyDescent="0.25">
      <c r="A52" s="28">
        <v>6</v>
      </c>
      <c r="B52" s="25" t="s">
        <v>33</v>
      </c>
      <c r="C52" s="34">
        <v>1</v>
      </c>
      <c r="D52" s="28" t="e">
        <f>#REF!</f>
        <v>#REF!</v>
      </c>
      <c r="E52" s="28" t="s">
        <v>10</v>
      </c>
      <c r="F52" s="28" t="str">
        <f t="shared" si="1"/>
        <v>-</v>
      </c>
      <c r="G52" s="28" t="e">
        <f t="shared" si="2"/>
        <v>#REF!</v>
      </c>
      <c r="H52" s="28" t="s">
        <v>10</v>
      </c>
      <c r="I52" s="28" t="e">
        <f t="shared" si="3"/>
        <v>#REF!</v>
      </c>
      <c r="J52" s="28" t="s">
        <v>10</v>
      </c>
      <c r="K52" s="28" t="e">
        <f t="shared" si="4"/>
        <v>#REF!</v>
      </c>
      <c r="L52" s="28" t="s">
        <v>10</v>
      </c>
      <c r="M52" s="28" t="e">
        <f t="shared" si="5"/>
        <v>#REF!</v>
      </c>
      <c r="N52" s="29" t="e">
        <f t="shared" si="6"/>
        <v>#REF!</v>
      </c>
      <c r="O52" s="30" t="e">
        <f t="shared" si="7"/>
        <v>#REF!</v>
      </c>
      <c r="P52" s="35" t="s">
        <v>214</v>
      </c>
    </row>
    <row r="53" spans="1:16" x14ac:dyDescent="0.25">
      <c r="A53" s="28">
        <v>7</v>
      </c>
      <c r="B53" s="25" t="s">
        <v>33</v>
      </c>
      <c r="C53" s="34">
        <v>1</v>
      </c>
      <c r="D53" s="28" t="e">
        <f>#REF!</f>
        <v>#REF!</v>
      </c>
      <c r="E53" s="28" t="s">
        <v>10</v>
      </c>
      <c r="F53" s="28" t="str">
        <f t="shared" si="1"/>
        <v>-</v>
      </c>
      <c r="G53" s="28" t="e">
        <f t="shared" si="2"/>
        <v>#REF!</v>
      </c>
      <c r="H53" s="28" t="s">
        <v>10</v>
      </c>
      <c r="I53" s="28" t="e">
        <f t="shared" si="3"/>
        <v>#REF!</v>
      </c>
      <c r="J53" s="28" t="s">
        <v>10</v>
      </c>
      <c r="K53" s="28" t="e">
        <f t="shared" si="4"/>
        <v>#REF!</v>
      </c>
      <c r="L53" s="28" t="s">
        <v>10</v>
      </c>
      <c r="M53" s="28" t="e">
        <f t="shared" si="5"/>
        <v>#REF!</v>
      </c>
      <c r="N53" s="29" t="e">
        <f t="shared" si="6"/>
        <v>#REF!</v>
      </c>
      <c r="O53" s="30" t="e">
        <f t="shared" si="7"/>
        <v>#REF!</v>
      </c>
      <c r="P53" s="35" t="s">
        <v>34</v>
      </c>
    </row>
    <row r="54" spans="1:16" s="4" customFormat="1" x14ac:dyDescent="0.25">
      <c r="A54" s="7"/>
      <c r="B54" s="5" t="s">
        <v>18</v>
      </c>
      <c r="C54" s="6">
        <f>IF(SUM(C47:C53)=0,"-",SUM(C47:C53))</f>
        <v>7</v>
      </c>
      <c r="D54" s="6" t="e">
        <f>IF(SUM(D47:D53)=0,"-",SUM(D47:D53))</f>
        <v>#REF!</v>
      </c>
      <c r="E54" s="6" t="s">
        <v>10</v>
      </c>
      <c r="F54" s="6">
        <f>IF(SUM(F47:F53)=0,"-",SUM(F47:F53))</f>
        <v>80</v>
      </c>
      <c r="G54" s="6" t="e">
        <f>IF(SUM(G47:G53)=0,"-",SUM(G47:G53))</f>
        <v>#REF!</v>
      </c>
      <c r="H54" s="6" t="s">
        <v>10</v>
      </c>
      <c r="I54" s="6" t="e">
        <f>IF(SUM(I47:I53)=0,"-",SUM(I47:I53))</f>
        <v>#REF!</v>
      </c>
      <c r="J54" s="6" t="s">
        <v>10</v>
      </c>
      <c r="K54" s="6" t="e">
        <f>IF(SUM(K47:K53)=0,"-",SUM(K47:K53))</f>
        <v>#REF!</v>
      </c>
      <c r="L54" s="6" t="str">
        <f>IF(SUM(L47:L53)=0,"-",SUM(L47:L53))</f>
        <v>-</v>
      </c>
      <c r="M54" s="6" t="e">
        <f>IF(SUM(M47:M53)=0,"-",SUM(M47:M53))</f>
        <v>#REF!</v>
      </c>
      <c r="N54" s="6" t="e">
        <f>IF(SUM(N47:N53)=0,"-",SUM(N47:N53))</f>
        <v>#REF!</v>
      </c>
      <c r="O54" s="6" t="e">
        <f>IF(SUM(O47:O53)=0,"-",SUM(O47:O53))</f>
        <v>#REF!</v>
      </c>
      <c r="P54" s="10"/>
    </row>
    <row r="55" spans="1:16" ht="15" customHeight="1" x14ac:dyDescent="0.25">
      <c r="A55" s="28" t="s">
        <v>139</v>
      </c>
      <c r="B55" s="106" t="s">
        <v>138</v>
      </c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</row>
    <row r="56" spans="1:16" ht="66" x14ac:dyDescent="0.25">
      <c r="A56" s="28">
        <v>1</v>
      </c>
      <c r="B56" s="25" t="s">
        <v>35</v>
      </c>
      <c r="C56" s="34">
        <v>1</v>
      </c>
      <c r="D56" s="28" t="e">
        <f>ROUNDDOWN(#REF!*1.32,1)</f>
        <v>#REF!</v>
      </c>
      <c r="E56" s="28">
        <v>13</v>
      </c>
      <c r="F56" s="28">
        <f>IF(LOOKUP(IF(E56="-",0,E56),ранг,над_за_ранг)=0,"-",LOOKUP(IF(E56="-",0,E56),ранг,над_за_ранг))</f>
        <v>55</v>
      </c>
      <c r="G56" s="28" t="e">
        <f>D56+IF(F56="-",0,F56)</f>
        <v>#REF!</v>
      </c>
      <c r="H56" s="28">
        <v>15</v>
      </c>
      <c r="I56" s="28" t="e">
        <f>IF((IF(G56="-",0,G56)*IF(H56="-",0,H56)/100)=0,"-",IF(G56="-",0,G56)*IF(H56="-",0,H56)/100)</f>
        <v>#REF!</v>
      </c>
      <c r="J56" s="28">
        <v>40</v>
      </c>
      <c r="K56" s="28" t="e">
        <f>IF((IF($G56="-",0,$G56)*IF(J56="-",0,J56)/100)=0,"-",IF($G56="-",0,$G56)*IF(J56="-",0,J56)/100)</f>
        <v>#REF!</v>
      </c>
      <c r="L56" s="28">
        <v>15</v>
      </c>
      <c r="M56" s="28" t="e">
        <f>IF((IF($D56="-",0,$D56)*IF(L56="-",0,L56)/100)=0,"-",IF($D56="-",0,$D56)*IF(L56="-",0,L56)/100)</f>
        <v>#REF!</v>
      </c>
      <c r="N56" s="29" t="e">
        <f>IF((G56+IF(K56="-",0,K56)+IF(I56="-",0,I56)+IF(M56="-",0,M56))&lt;min,min-(G56+IF(K56="-",0,K56)+IF(I56="-",0,I56)+IF(M56="-",0,M56)),"-")</f>
        <v>#REF!</v>
      </c>
      <c r="O56" s="30" t="e">
        <f>G56+IF(K56="-",0,K56)+IF(I56="-",0,I56)+IF(N56="-",0,N56)+IF(M56="-",0,M56)</f>
        <v>#REF!</v>
      </c>
      <c r="P56" s="35" t="s">
        <v>209</v>
      </c>
    </row>
    <row r="57" spans="1:16" s="4" customFormat="1" x14ac:dyDescent="0.25">
      <c r="A57" s="7"/>
      <c r="B57" s="5" t="s">
        <v>18</v>
      </c>
      <c r="C57" s="6">
        <f t="shared" ref="C57:O57" si="8">IF(SUM(C56)=0,"-",SUM(C56))</f>
        <v>1</v>
      </c>
      <c r="D57" s="6" t="e">
        <f t="shared" si="8"/>
        <v>#REF!</v>
      </c>
      <c r="E57" s="6">
        <f t="shared" si="8"/>
        <v>13</v>
      </c>
      <c r="F57" s="6">
        <f t="shared" si="8"/>
        <v>55</v>
      </c>
      <c r="G57" s="6" t="e">
        <f t="shared" si="8"/>
        <v>#REF!</v>
      </c>
      <c r="H57" s="6">
        <f t="shared" si="8"/>
        <v>15</v>
      </c>
      <c r="I57" s="6" t="e">
        <f t="shared" si="8"/>
        <v>#REF!</v>
      </c>
      <c r="J57" s="6">
        <f t="shared" si="8"/>
        <v>40</v>
      </c>
      <c r="K57" s="6" t="e">
        <f t="shared" si="8"/>
        <v>#REF!</v>
      </c>
      <c r="L57" s="6">
        <f t="shared" si="8"/>
        <v>15</v>
      </c>
      <c r="M57" s="6" t="e">
        <f t="shared" si="8"/>
        <v>#REF!</v>
      </c>
      <c r="N57" s="6" t="e">
        <f t="shared" si="8"/>
        <v>#REF!</v>
      </c>
      <c r="O57" s="6" t="e">
        <f t="shared" si="8"/>
        <v>#REF!</v>
      </c>
      <c r="P57" s="10"/>
    </row>
    <row r="58" spans="1:16" x14ac:dyDescent="0.25">
      <c r="A58" s="28" t="s">
        <v>140</v>
      </c>
      <c r="B58" s="97" t="s">
        <v>132</v>
      </c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</row>
    <row r="59" spans="1:16" x14ac:dyDescent="0.25">
      <c r="A59" s="28">
        <v>1</v>
      </c>
      <c r="B59" s="25" t="s">
        <v>36</v>
      </c>
      <c r="C59" s="34">
        <v>1</v>
      </c>
      <c r="D59" s="28">
        <v>140</v>
      </c>
      <c r="E59" s="28" t="s">
        <v>10</v>
      </c>
      <c r="F59" s="28" t="str">
        <f t="shared" ref="F59:F67" si="9">IF(LOOKUP(IF(E59="-",0,E59),ранг,над_за_ранг)=0,"-",LOOKUP(IF(E59="-",0,E59),ранг,над_за_ранг))</f>
        <v>-</v>
      </c>
      <c r="G59" s="28">
        <f t="shared" ref="G59:G67" si="10">D59+IF(F59="-",0,F59)</f>
        <v>140</v>
      </c>
      <c r="H59" s="28" t="s">
        <v>10</v>
      </c>
      <c r="I59" s="28" t="str">
        <f t="shared" ref="I59:I67" si="11">IF((IF(G59="-",0,G59)*IF(H59="-",0,H59)/100)=0,"-",IF(G59="-",0,G59)*IF(H59="-",0,H59)/100)</f>
        <v>-</v>
      </c>
      <c r="J59" s="28" t="s">
        <v>10</v>
      </c>
      <c r="K59" s="28" t="str">
        <f t="shared" ref="K59:K67" si="12">IF((IF($G59="-",0,$G59)*IF(J59="-",0,J59)/100)=0,"-",IF($G59="-",0,$G59)*IF(J59="-",0,J59)/100)</f>
        <v>-</v>
      </c>
      <c r="L59" s="28" t="s">
        <v>10</v>
      </c>
      <c r="M59" s="28" t="str">
        <f t="shared" ref="M59:M67" si="13">IF((IF($D59="-",0,$D59)*IF(L59="-",0,L59)/100)=0,"-",IF($D59="-",0,$D59)*IF(L59="-",0,L59)/100)</f>
        <v>-</v>
      </c>
      <c r="N59" s="29">
        <f t="shared" ref="N59:N67" si="14">IF((G59+IF(K59="-",0,K59)+IF(I59="-",0,I59)+IF(M59="-",0,M59))&lt;min,min-(G59+IF(K59="-",0,K59)+IF(I59="-",0,I59)+IF(M59="-",0,M59)),"-")</f>
        <v>210</v>
      </c>
      <c r="O59" s="30">
        <f t="shared" ref="O59:O67" si="15">G59+IF(K59="-",0,K59)+IF(I59="-",0,I59)+IF(N59="-",0,N59)+IF(M59="-",0,M59)</f>
        <v>350</v>
      </c>
      <c r="P59" s="35" t="s">
        <v>170</v>
      </c>
    </row>
    <row r="60" spans="1:16" x14ac:dyDescent="0.25">
      <c r="A60" s="28">
        <v>2</v>
      </c>
      <c r="B60" s="25" t="s">
        <v>37</v>
      </c>
      <c r="C60" s="34">
        <v>1</v>
      </c>
      <c r="D60" s="28">
        <v>118</v>
      </c>
      <c r="E60" s="28" t="s">
        <v>10</v>
      </c>
      <c r="F60" s="28" t="str">
        <f t="shared" si="9"/>
        <v>-</v>
      </c>
      <c r="G60" s="28">
        <f t="shared" si="10"/>
        <v>118</v>
      </c>
      <c r="H60" s="28" t="s">
        <v>10</v>
      </c>
      <c r="I60" s="28" t="str">
        <f t="shared" si="11"/>
        <v>-</v>
      </c>
      <c r="J60" s="28" t="s">
        <v>10</v>
      </c>
      <c r="K60" s="28" t="str">
        <f t="shared" si="12"/>
        <v>-</v>
      </c>
      <c r="L60" s="28" t="s">
        <v>10</v>
      </c>
      <c r="M60" s="28" t="str">
        <f t="shared" si="13"/>
        <v>-</v>
      </c>
      <c r="N60" s="29">
        <f t="shared" si="14"/>
        <v>232</v>
      </c>
      <c r="O60" s="30">
        <f t="shared" si="15"/>
        <v>350</v>
      </c>
      <c r="P60" s="35" t="s">
        <v>38</v>
      </c>
    </row>
    <row r="61" spans="1:16" x14ac:dyDescent="0.25">
      <c r="A61" s="28">
        <v>3</v>
      </c>
      <c r="B61" s="25" t="s">
        <v>39</v>
      </c>
      <c r="C61" s="34">
        <v>1</v>
      </c>
      <c r="D61" s="28">
        <v>118</v>
      </c>
      <c r="E61" s="28" t="s">
        <v>10</v>
      </c>
      <c r="F61" s="28" t="str">
        <f t="shared" si="9"/>
        <v>-</v>
      </c>
      <c r="G61" s="28">
        <f t="shared" si="10"/>
        <v>118</v>
      </c>
      <c r="H61" s="28" t="s">
        <v>10</v>
      </c>
      <c r="I61" s="28" t="str">
        <f t="shared" si="11"/>
        <v>-</v>
      </c>
      <c r="J61" s="28" t="s">
        <v>10</v>
      </c>
      <c r="K61" s="28" t="str">
        <f t="shared" si="12"/>
        <v>-</v>
      </c>
      <c r="L61" s="28" t="s">
        <v>10</v>
      </c>
      <c r="M61" s="28" t="str">
        <f t="shared" si="13"/>
        <v>-</v>
      </c>
      <c r="N61" s="29">
        <f t="shared" si="14"/>
        <v>232</v>
      </c>
      <c r="O61" s="30">
        <f t="shared" si="15"/>
        <v>350</v>
      </c>
      <c r="P61" s="35" t="s">
        <v>171</v>
      </c>
    </row>
    <row r="62" spans="1:16" x14ac:dyDescent="0.25">
      <c r="A62" s="28">
        <v>4</v>
      </c>
      <c r="B62" s="25" t="s">
        <v>39</v>
      </c>
      <c r="C62" s="34">
        <v>1</v>
      </c>
      <c r="D62" s="28">
        <v>118</v>
      </c>
      <c r="E62" s="28" t="s">
        <v>10</v>
      </c>
      <c r="F62" s="28" t="str">
        <f t="shared" si="9"/>
        <v>-</v>
      </c>
      <c r="G62" s="28">
        <f t="shared" si="10"/>
        <v>118</v>
      </c>
      <c r="H62" s="28" t="s">
        <v>10</v>
      </c>
      <c r="I62" s="28" t="str">
        <f t="shared" si="11"/>
        <v>-</v>
      </c>
      <c r="J62" s="28" t="s">
        <v>10</v>
      </c>
      <c r="K62" s="28" t="str">
        <f t="shared" si="12"/>
        <v>-</v>
      </c>
      <c r="L62" s="28" t="s">
        <v>10</v>
      </c>
      <c r="M62" s="28" t="str">
        <f t="shared" si="13"/>
        <v>-</v>
      </c>
      <c r="N62" s="29">
        <f t="shared" si="14"/>
        <v>232</v>
      </c>
      <c r="O62" s="30">
        <f t="shared" si="15"/>
        <v>350</v>
      </c>
      <c r="P62" s="35" t="s">
        <v>40</v>
      </c>
    </row>
    <row r="63" spans="1:16" x14ac:dyDescent="0.25">
      <c r="A63" s="28">
        <v>5</v>
      </c>
      <c r="B63" s="25" t="s">
        <v>41</v>
      </c>
      <c r="C63" s="34">
        <v>1</v>
      </c>
      <c r="D63" s="28">
        <v>118</v>
      </c>
      <c r="E63" s="28" t="s">
        <v>10</v>
      </c>
      <c r="F63" s="28" t="str">
        <f t="shared" si="9"/>
        <v>-</v>
      </c>
      <c r="G63" s="28">
        <f t="shared" si="10"/>
        <v>118</v>
      </c>
      <c r="H63" s="28" t="s">
        <v>10</v>
      </c>
      <c r="I63" s="28" t="str">
        <f t="shared" si="11"/>
        <v>-</v>
      </c>
      <c r="J63" s="28" t="s">
        <v>10</v>
      </c>
      <c r="K63" s="28" t="str">
        <f t="shared" si="12"/>
        <v>-</v>
      </c>
      <c r="L63" s="28" t="s">
        <v>10</v>
      </c>
      <c r="M63" s="28" t="str">
        <f t="shared" si="13"/>
        <v>-</v>
      </c>
      <c r="N63" s="29">
        <f t="shared" si="14"/>
        <v>232</v>
      </c>
      <c r="O63" s="30">
        <f t="shared" si="15"/>
        <v>350</v>
      </c>
      <c r="P63" s="35" t="s">
        <v>211</v>
      </c>
    </row>
    <row r="64" spans="1:16" x14ac:dyDescent="0.25">
      <c r="A64" s="28">
        <v>6</v>
      </c>
      <c r="B64" s="25" t="s">
        <v>41</v>
      </c>
      <c r="C64" s="34">
        <v>1</v>
      </c>
      <c r="D64" s="28">
        <v>118</v>
      </c>
      <c r="E64" s="28" t="s">
        <v>10</v>
      </c>
      <c r="F64" s="28" t="str">
        <f t="shared" si="9"/>
        <v>-</v>
      </c>
      <c r="G64" s="28">
        <f t="shared" si="10"/>
        <v>118</v>
      </c>
      <c r="H64" s="28" t="s">
        <v>10</v>
      </c>
      <c r="I64" s="28" t="str">
        <f t="shared" si="11"/>
        <v>-</v>
      </c>
      <c r="J64" s="28" t="s">
        <v>10</v>
      </c>
      <c r="K64" s="28" t="str">
        <f t="shared" si="12"/>
        <v>-</v>
      </c>
      <c r="L64" s="28" t="s">
        <v>10</v>
      </c>
      <c r="M64" s="28" t="str">
        <f t="shared" si="13"/>
        <v>-</v>
      </c>
      <c r="N64" s="29">
        <f t="shared" si="14"/>
        <v>232</v>
      </c>
      <c r="O64" s="30">
        <f t="shared" si="15"/>
        <v>350</v>
      </c>
      <c r="P64" s="35" t="s">
        <v>212</v>
      </c>
    </row>
    <row r="65" spans="1:16" x14ac:dyDescent="0.25">
      <c r="A65" s="28">
        <v>7</v>
      </c>
      <c r="B65" s="25" t="s">
        <v>42</v>
      </c>
      <c r="C65" s="34">
        <v>1</v>
      </c>
      <c r="D65" s="28">
        <v>118</v>
      </c>
      <c r="E65" s="28" t="s">
        <v>10</v>
      </c>
      <c r="F65" s="28" t="str">
        <f t="shared" si="9"/>
        <v>-</v>
      </c>
      <c r="G65" s="28">
        <f t="shared" si="10"/>
        <v>118</v>
      </c>
      <c r="H65" s="28" t="s">
        <v>10</v>
      </c>
      <c r="I65" s="28" t="str">
        <f t="shared" si="11"/>
        <v>-</v>
      </c>
      <c r="J65" s="28" t="s">
        <v>10</v>
      </c>
      <c r="K65" s="28" t="str">
        <f t="shared" si="12"/>
        <v>-</v>
      </c>
      <c r="L65" s="28" t="s">
        <v>10</v>
      </c>
      <c r="M65" s="28" t="str">
        <f t="shared" si="13"/>
        <v>-</v>
      </c>
      <c r="N65" s="29">
        <f t="shared" si="14"/>
        <v>232</v>
      </c>
      <c r="O65" s="30">
        <f t="shared" si="15"/>
        <v>350</v>
      </c>
      <c r="P65" s="35" t="s">
        <v>43</v>
      </c>
    </row>
    <row r="66" spans="1:16" x14ac:dyDescent="0.25">
      <c r="A66" s="28">
        <v>8</v>
      </c>
      <c r="B66" s="25" t="s">
        <v>39</v>
      </c>
      <c r="C66" s="34">
        <v>1</v>
      </c>
      <c r="D66" s="28">
        <v>118</v>
      </c>
      <c r="E66" s="28" t="s">
        <v>10</v>
      </c>
      <c r="F66" s="28" t="str">
        <f t="shared" si="9"/>
        <v>-</v>
      </c>
      <c r="G66" s="28">
        <f t="shared" si="10"/>
        <v>118</v>
      </c>
      <c r="H66" s="28" t="s">
        <v>10</v>
      </c>
      <c r="I66" s="28" t="str">
        <f t="shared" si="11"/>
        <v>-</v>
      </c>
      <c r="J66" s="28" t="s">
        <v>10</v>
      </c>
      <c r="K66" s="28" t="str">
        <f t="shared" si="12"/>
        <v>-</v>
      </c>
      <c r="L66" s="28" t="s">
        <v>10</v>
      </c>
      <c r="M66" s="28" t="str">
        <f t="shared" si="13"/>
        <v>-</v>
      </c>
      <c r="N66" s="29">
        <f t="shared" si="14"/>
        <v>232</v>
      </c>
      <c r="O66" s="30">
        <f t="shared" si="15"/>
        <v>350</v>
      </c>
      <c r="P66" s="35" t="s">
        <v>239</v>
      </c>
    </row>
    <row r="67" spans="1:16" x14ac:dyDescent="0.25">
      <c r="A67" s="28">
        <v>9</v>
      </c>
      <c r="B67" s="25" t="s">
        <v>41</v>
      </c>
      <c r="C67" s="34">
        <v>1</v>
      </c>
      <c r="D67" s="28">
        <v>118</v>
      </c>
      <c r="E67" s="28" t="s">
        <v>10</v>
      </c>
      <c r="F67" s="28" t="str">
        <f t="shared" si="9"/>
        <v>-</v>
      </c>
      <c r="G67" s="28">
        <f t="shared" si="10"/>
        <v>118</v>
      </c>
      <c r="H67" s="28" t="s">
        <v>10</v>
      </c>
      <c r="I67" s="28" t="str">
        <f t="shared" si="11"/>
        <v>-</v>
      </c>
      <c r="J67" s="28" t="s">
        <v>10</v>
      </c>
      <c r="K67" s="28" t="str">
        <f t="shared" si="12"/>
        <v>-</v>
      </c>
      <c r="L67" s="28" t="s">
        <v>10</v>
      </c>
      <c r="M67" s="28" t="str">
        <f t="shared" si="13"/>
        <v>-</v>
      </c>
      <c r="N67" s="29">
        <f t="shared" si="14"/>
        <v>232</v>
      </c>
      <c r="O67" s="30">
        <f t="shared" si="15"/>
        <v>350</v>
      </c>
      <c r="P67" s="35"/>
    </row>
    <row r="68" spans="1:16" s="4" customFormat="1" x14ac:dyDescent="0.25">
      <c r="A68" s="7"/>
      <c r="B68" s="5" t="s">
        <v>18</v>
      </c>
      <c r="C68" s="6">
        <f t="shared" ref="C68:O68" si="16">SUM(C59:C67)</f>
        <v>9</v>
      </c>
      <c r="D68" s="6">
        <f t="shared" si="16"/>
        <v>1084</v>
      </c>
      <c r="E68" s="6">
        <f t="shared" si="16"/>
        <v>0</v>
      </c>
      <c r="F68" s="6">
        <f t="shared" si="16"/>
        <v>0</v>
      </c>
      <c r="G68" s="6">
        <f t="shared" si="16"/>
        <v>1084</v>
      </c>
      <c r="H68" s="6">
        <f t="shared" si="16"/>
        <v>0</v>
      </c>
      <c r="I68" s="6">
        <f t="shared" si="16"/>
        <v>0</v>
      </c>
      <c r="J68" s="6">
        <f t="shared" si="16"/>
        <v>0</v>
      </c>
      <c r="K68" s="6">
        <f t="shared" si="16"/>
        <v>0</v>
      </c>
      <c r="L68" s="6">
        <f t="shared" si="16"/>
        <v>0</v>
      </c>
      <c r="M68" s="6">
        <f t="shared" si="16"/>
        <v>0</v>
      </c>
      <c r="N68" s="6">
        <f t="shared" si="16"/>
        <v>2066</v>
      </c>
      <c r="O68" s="6">
        <f t="shared" si="16"/>
        <v>3150</v>
      </c>
      <c r="P68" s="10"/>
    </row>
    <row r="69" spans="1:16" x14ac:dyDescent="0.25">
      <c r="A69" s="28" t="s">
        <v>141</v>
      </c>
      <c r="B69" s="97" t="s">
        <v>142</v>
      </c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</row>
    <row r="70" spans="1:16" x14ac:dyDescent="0.25">
      <c r="A70" s="28" t="s">
        <v>133</v>
      </c>
      <c r="B70" s="96" t="s">
        <v>143</v>
      </c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</row>
    <row r="71" spans="1:16" x14ac:dyDescent="0.25">
      <c r="A71" s="28">
        <v>1</v>
      </c>
      <c r="B71" s="25" t="s">
        <v>172</v>
      </c>
      <c r="C71" s="34">
        <v>1</v>
      </c>
      <c r="D71" s="28" t="e">
        <f>ROUNDDOWN(#REF!*1.32,1)</f>
        <v>#REF!</v>
      </c>
      <c r="E71" s="28">
        <v>11</v>
      </c>
      <c r="F71" s="28">
        <f>IF(LOOKUP(IF(E71="-",0,E71),ранг,над_за_ранг)=0,"-",LOOKUP(IF(E71="-",0,E71),ранг,над_за_ранг))</f>
        <v>70</v>
      </c>
      <c r="G71" s="28" t="e">
        <f>D71+IF(F71="-",0,F71)</f>
        <v>#REF!</v>
      </c>
      <c r="H71" s="28">
        <v>15</v>
      </c>
      <c r="I71" s="28" t="e">
        <f>IF((IF(G71="-",0,G71)*IF(H71="-",0,H71)/100)=0,"-",IF(G71="-",0,G71)*IF(H71="-",0,H71)/100)</f>
        <v>#REF!</v>
      </c>
      <c r="J71" s="28">
        <v>50</v>
      </c>
      <c r="K71" s="28" t="e">
        <f>IF((IF($G71="-",0,$G71)*IF(J71="-",0,J71)/100)=0,"-",IF($G71="-",0,$G71)*IF(J71="-",0,J71)/100)</f>
        <v>#REF!</v>
      </c>
      <c r="L71" s="28" t="s">
        <v>10</v>
      </c>
      <c r="M71" s="28" t="e">
        <f>IF((IF($D71="-",0,$D71)*IF(L71="-",0,L71)/100)=0,"-",IF($D71="-",0,$D71)*IF(L71="-",0,L71)/100)</f>
        <v>#REF!</v>
      </c>
      <c r="N71" s="29" t="e">
        <f>IF((G71+IF(K71="-",0,K71)+IF(I71="-",0,I71)+IF(M71="-",0,M71))&lt;min,min-(G71+IF(K71="-",0,K71)+IF(I71="-",0,I71)+IF(M71="-",0,M71)),"-")</f>
        <v>#REF!</v>
      </c>
      <c r="O71" s="30" t="e">
        <f>G71+IF(K71="-",0,K71)+IF(I71="-",0,I71)+IF(N71="-",0,N71)+IF(M71="-",0,M71)</f>
        <v>#REF!</v>
      </c>
      <c r="P71" s="35" t="s">
        <v>44</v>
      </c>
    </row>
    <row r="72" spans="1:16" ht="52.8" x14ac:dyDescent="0.25">
      <c r="A72" s="28">
        <v>2</v>
      </c>
      <c r="B72" s="25" t="s">
        <v>45</v>
      </c>
      <c r="C72" s="34">
        <v>1</v>
      </c>
      <c r="D72" s="28" t="e">
        <f>ROUNDDOWN(#REF!*1.32,1)</f>
        <v>#REF!</v>
      </c>
      <c r="E72" s="28">
        <v>11</v>
      </c>
      <c r="F72" s="28">
        <f>IF(LOOKUP(IF(E72="-",0,E72),ранг,над_за_ранг)=0,"-",LOOKUP(IF(E72="-",0,E72),ранг,над_за_ранг))</f>
        <v>70</v>
      </c>
      <c r="G72" s="28" t="e">
        <f>D72+IF(F72="-",0,F72)</f>
        <v>#REF!</v>
      </c>
      <c r="H72" s="28">
        <v>25</v>
      </c>
      <c r="I72" s="28" t="e">
        <f>IF((IF(G72="-",0,G72)*IF(H72="-",0,H72)/100)=0,"-",IF(G72="-",0,G72)*IF(H72="-",0,H72)/100)</f>
        <v>#REF!</v>
      </c>
      <c r="J72" s="28">
        <v>40</v>
      </c>
      <c r="K72" s="28" t="e">
        <f>IF((IF($G72="-",0,$G72)*IF(J72="-",0,J72)/100)=0,"-",IF($G72="-",0,$G72)*IF(J72="-",0,J72)/100)</f>
        <v>#REF!</v>
      </c>
      <c r="L72" s="28" t="s">
        <v>10</v>
      </c>
      <c r="M72" s="28" t="e">
        <f>IF((IF($D72="-",0,$D72)*IF(L72="-",0,L72)/100)=0,"-",IF($D72="-",0,$D72)*IF(L72="-",0,L72)/100)</f>
        <v>#REF!</v>
      </c>
      <c r="N72" s="29" t="e">
        <f>IF((G72+IF(K72="-",0,K72)+IF(I72="-",0,I72)+IF(M72="-",0,M72))&lt;min,min-(G72+IF(K72="-",0,K72)+IF(I72="-",0,I72)+IF(M72="-",0,M72)),"-")</f>
        <v>#REF!</v>
      </c>
      <c r="O72" s="30" t="e">
        <f>G72+IF(K72="-",0,K72)+IF(I72="-",0,I72)+IF(N72="-",0,N72)+IF(M72="-",0,M72)</f>
        <v>#REF!</v>
      </c>
      <c r="P72" s="35" t="s">
        <v>215</v>
      </c>
    </row>
    <row r="73" spans="1:16" ht="13.5" customHeight="1" x14ac:dyDescent="0.25">
      <c r="A73" s="95" t="s">
        <v>173</v>
      </c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</row>
    <row r="74" spans="1:16" x14ac:dyDescent="0.25">
      <c r="A74" s="28">
        <v>3</v>
      </c>
      <c r="B74" s="25" t="s">
        <v>30</v>
      </c>
      <c r="C74" s="34">
        <v>1</v>
      </c>
      <c r="D74" s="28" t="e">
        <f>ROUNDDOWN(#REF!*1.32,1)</f>
        <v>#REF!</v>
      </c>
      <c r="E74" s="28">
        <v>13</v>
      </c>
      <c r="F74" s="28">
        <f>IF(LOOKUP(IF(E74="-",0,E74),ранг,над_за_ранг)=0,"-",LOOKUP(IF(E74="-",0,E74),ранг,над_за_ранг))</f>
        <v>55</v>
      </c>
      <c r="G74" s="28" t="e">
        <f>D74+IF(F74="-",0,F74)</f>
        <v>#REF!</v>
      </c>
      <c r="H74" s="28"/>
      <c r="I74" s="28" t="e">
        <f>IF((IF(G74="-",0,G74)*IF(H74="-",0,H74)/100)=0,"-",IF(G74="-",0,G74)*IF(H74="-",0,H74)/100)</f>
        <v>#REF!</v>
      </c>
      <c r="J74" s="28">
        <v>30</v>
      </c>
      <c r="K74" s="28" t="e">
        <f>IF((IF($G74="-",0,$G74)*IF(J74="-",0,J74)/100)=0,"-",IF($G74="-",0,$G74)*IF(J74="-",0,J74)/100)</f>
        <v>#REF!</v>
      </c>
      <c r="L74" s="28" t="s">
        <v>10</v>
      </c>
      <c r="M74" s="28" t="e">
        <f>IF((IF($D74="-",0,$D74)*IF(L74="-",0,L74)/100)=0,"-",IF($D74="-",0,$D74)*IF(L74="-",0,L74)/100)</f>
        <v>#REF!</v>
      </c>
      <c r="N74" s="29" t="e">
        <f>IF((G74+IF(K74="-",0,K74)+IF(I74="-",0,I74)+IF(M74="-",0,M74))&lt;min,min-(G74+IF(K74="-",0,K74)+IF(I74="-",0,I74)+IF(M74="-",0,M74)),"-")</f>
        <v>#REF!</v>
      </c>
      <c r="O74" s="30" t="e">
        <f>G74+IF(K74="-",0,K74)+IF(I74="-",0,I74)+IF(N74="-",0,N74)+IF(M74="-",0,M74)</f>
        <v>#REF!</v>
      </c>
      <c r="P74" s="35" t="s">
        <v>186</v>
      </c>
    </row>
    <row r="75" spans="1:16" x14ac:dyDescent="0.25">
      <c r="A75" s="95" t="s">
        <v>46</v>
      </c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</row>
    <row r="76" spans="1:16" x14ac:dyDescent="0.25">
      <c r="A76" s="28">
        <v>4</v>
      </c>
      <c r="B76" s="25" t="s">
        <v>47</v>
      </c>
      <c r="C76" s="34">
        <v>1</v>
      </c>
      <c r="D76" s="28" t="e">
        <f>ROUNDDOWN(#REF!*1.32,1)</f>
        <v>#REF!</v>
      </c>
      <c r="E76" s="28">
        <v>13</v>
      </c>
      <c r="F76" s="28">
        <f>IF(LOOKUP(IF(E76="-",0,E76),ранг,над_за_ранг)=0,"-",LOOKUP(IF(E76="-",0,E76),ранг,над_за_ранг))</f>
        <v>55</v>
      </c>
      <c r="G76" s="28" t="e">
        <f>D76+IF(F76="-",0,F76)</f>
        <v>#REF!</v>
      </c>
      <c r="H76" s="28"/>
      <c r="I76" s="28" t="e">
        <f>IF((IF(G76="-",0,G76)*IF(H76="-",0,H76)/100)=0,"-",IF(G76="-",0,G76)*IF(H76="-",0,H76)/100)</f>
        <v>#REF!</v>
      </c>
      <c r="J76" s="28">
        <v>30</v>
      </c>
      <c r="K76" s="28" t="e">
        <f>IF((IF($G76="-",0,$G76)*IF(J76="-",0,J76)/100)=0,"-",IF($G76="-",0,$G76)*IF(J76="-",0,J76)/100)</f>
        <v>#REF!</v>
      </c>
      <c r="L76" s="28" t="s">
        <v>10</v>
      </c>
      <c r="M76" s="28" t="e">
        <f>IF((IF($D76="-",0,$D76)*IF(L76="-",0,L76)/100)=0,"-",IF($D76="-",0,$D76)*IF(L76="-",0,L76)/100)</f>
        <v>#REF!</v>
      </c>
      <c r="N76" s="29" t="e">
        <f>IF((G76+IF(K76="-",0,K76)+IF(I76="-",0,I76)+IF(M76="-",0,M76))&lt;min,min-(G76+IF(K76="-",0,K76)+IF(I76="-",0,I76)+IF(M76="-",0,M76)),"-")</f>
        <v>#REF!</v>
      </c>
      <c r="O76" s="30" t="e">
        <f>G76+IF(K76="-",0,K76)+IF(I76="-",0,I76)+IF(N76="-",0,N76)+IF(M76="-",0,M76)</f>
        <v>#REF!</v>
      </c>
      <c r="P76" s="35" t="s">
        <v>187</v>
      </c>
    </row>
    <row r="77" spans="1:16" x14ac:dyDescent="0.25">
      <c r="A77" s="95" t="s">
        <v>48</v>
      </c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</row>
    <row r="78" spans="1:16" ht="26.4" x14ac:dyDescent="0.25">
      <c r="A78" s="28">
        <v>5</v>
      </c>
      <c r="B78" s="25" t="s">
        <v>49</v>
      </c>
      <c r="C78" s="34">
        <v>1</v>
      </c>
      <c r="D78" s="28" t="e">
        <f>ROUNDDOWN(#REF!*1.32,1)</f>
        <v>#REF!</v>
      </c>
      <c r="E78" s="28">
        <v>12</v>
      </c>
      <c r="F78" s="28">
        <f>IF(LOOKUP(IF(E78="-",0,E78),ранг,над_за_ранг)=0,"-",LOOKUP(IF(E78="-",0,E78),ранг,над_за_ранг))</f>
        <v>60</v>
      </c>
      <c r="G78" s="28" t="e">
        <f>D78+IF(F78="-",0,F78)</f>
        <v>#REF!</v>
      </c>
      <c r="H78" s="28">
        <v>10</v>
      </c>
      <c r="I78" s="28" t="e">
        <f>IF((IF(G78="-",0,G78)*IF(H78="-",0,H78)/100)=0,"-",IF(G78="-",0,G78)*IF(H78="-",0,H78)/100)</f>
        <v>#REF!</v>
      </c>
      <c r="J78" s="28">
        <v>40</v>
      </c>
      <c r="K78" s="28" t="e">
        <f>IF((IF($G78="-",0,$G78)*IF(J78="-",0,J78)/100)=0,"-",IF($G78="-",0,$G78)*IF(J78="-",0,J78)/100)</f>
        <v>#REF!</v>
      </c>
      <c r="L78" s="28" t="s">
        <v>10</v>
      </c>
      <c r="M78" s="28" t="e">
        <f>IF((IF($D78="-",0,$D78)*IF(L78="-",0,L78)/100)=0,"-",IF($D78="-",0,$D78)*IF(L78="-",0,L78)/100)</f>
        <v>#REF!</v>
      </c>
      <c r="N78" s="29" t="e">
        <f>IF((G78+IF(K78="-",0,K78)+IF(I78="-",0,I78)+IF(M78="-",0,M78))&lt;min,min-(G78+IF(K78="-",0,K78)+IF(I78="-",0,I78)+IF(M78="-",0,M78)),"-")</f>
        <v>#REF!</v>
      </c>
      <c r="O78" s="30" t="e">
        <f>G78+IF(K78="-",0,K78)+IF(I78="-",0,I78)+IF(N78="-",0,N78)+IF(M78="-",0,M78)</f>
        <v>#REF!</v>
      </c>
      <c r="P78" s="35" t="s">
        <v>50</v>
      </c>
    </row>
    <row r="79" spans="1:16" x14ac:dyDescent="0.25">
      <c r="A79" s="95" t="s">
        <v>51</v>
      </c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</row>
    <row r="80" spans="1:16" ht="26.4" x14ac:dyDescent="0.25">
      <c r="A80" s="25">
        <v>6</v>
      </c>
      <c r="B80" s="25" t="s">
        <v>49</v>
      </c>
      <c r="C80" s="25">
        <v>1</v>
      </c>
      <c r="D80" s="28" t="e">
        <f>ROUNDDOWN(#REF!*1.32,1)</f>
        <v>#REF!</v>
      </c>
      <c r="E80" s="25">
        <v>12</v>
      </c>
      <c r="F80" s="25">
        <v>60</v>
      </c>
      <c r="G80" s="28" t="e">
        <f>D80+IF(F80="-",0,F80)</f>
        <v>#REF!</v>
      </c>
      <c r="H80" s="25"/>
      <c r="I80" s="28" t="e">
        <f>IF((IF(G80="-",0,G80)*IF(H80="-",0,H80)/100)=0,"-",IF(G80="-",0,G80)*IF(H80="-",0,H80)/100)</f>
        <v>#REF!</v>
      </c>
      <c r="J80" s="25">
        <v>45</v>
      </c>
      <c r="K80" s="28" t="e">
        <f>IF((IF($G80="-",0,$G80)*IF(J80="-",0,J80)/100)=0,"-",IF($G80="-",0,$G80)*IF(J80="-",0,J80)/100)</f>
        <v>#REF!</v>
      </c>
      <c r="L80" s="25"/>
      <c r="M80" s="28" t="e">
        <f>IF((IF($D80="-",0,$D80)*IF(L80="-",0,L80)/100)=0,"-",IF($D80="-",0,$D80)*IF(L80="-",0,L80)/100)</f>
        <v>#REF!</v>
      </c>
      <c r="N80" s="29" t="e">
        <f>IF((G80+IF(K80="-",0,K80)+IF(I80="-",0,I80)+IF(M80="-",0,M80))&lt;min,min-(G80+IF(K80="-",0,K80)+IF(I80="-",0,I80)+IF(M80="-",0,M80)),"-")</f>
        <v>#REF!</v>
      </c>
      <c r="O80" s="30" t="e">
        <f>G80+IF(K80="-",0,K80)+IF(I80="-",0,I80)+IF(N80="-",0,N80)+IF(M80="-",0,M80)</f>
        <v>#REF!</v>
      </c>
      <c r="P80" s="35" t="s">
        <v>52</v>
      </c>
    </row>
    <row r="81" spans="1:16" x14ac:dyDescent="0.25">
      <c r="A81" s="28">
        <v>7</v>
      </c>
      <c r="B81" s="25" t="s">
        <v>30</v>
      </c>
      <c r="C81" s="34">
        <v>1</v>
      </c>
      <c r="D81" s="28" t="e">
        <f>ROUNDDOWN(#REF!*1.32,1)</f>
        <v>#REF!</v>
      </c>
      <c r="E81" s="28"/>
      <c r="F81" s="28" t="str">
        <f>IF(LOOKUP(IF(E81="-",0,E81),ранг,над_за_ранг)=0,"-",LOOKUP(IF(E81="-",0,E81),ранг,над_за_ранг))</f>
        <v>-</v>
      </c>
      <c r="G81" s="28">
        <v>95</v>
      </c>
      <c r="H81" s="28" t="s">
        <v>10</v>
      </c>
      <c r="I81" s="28" t="str">
        <f>IF((IF(G81="-",0,G81)*IF(H81="-",0,H81)/100)=0,"-",IF(G81="-",0,G81)*IF(H81="-",0,H81)/100)</f>
        <v>-</v>
      </c>
      <c r="J81" s="28"/>
      <c r="K81" s="28" t="str">
        <f>IF((IF($G81="-",0,$G81)*IF(J81="-",0,J81)/100)=0,"-",IF($G81="-",0,$G81)*IF(J81="-",0,J81)/100)</f>
        <v>-</v>
      </c>
      <c r="L81" s="28" t="s">
        <v>10</v>
      </c>
      <c r="M81" s="28" t="e">
        <f>IF((IF($D81="-",0,$D81)*IF(L81="-",0,L81)/100)=0,"-",IF($D81="-",0,$D81)*IF(L81="-",0,L81)/100)</f>
        <v>#REF!</v>
      </c>
      <c r="N81" s="29" t="e">
        <f>IF((G81+IF(K81="-",0,K81)+IF(I81="-",0,I81)+IF(M81="-",0,M81))&lt;min,min-(G81+IF(K81="-",0,K81)+IF(I81="-",0,I81)+IF(M81="-",0,M81)),"-")</f>
        <v>#REF!</v>
      </c>
      <c r="O81" s="30" t="e">
        <f>G81+IF(K81="-",0,K81)+IF(I81="-",0,I81)+IF(N81="-",0,N81)+IF(M81="-",0,M81)</f>
        <v>#REF!</v>
      </c>
      <c r="P81" s="38"/>
    </row>
    <row r="82" spans="1:16" s="21" customFormat="1" x14ac:dyDescent="0.25">
      <c r="A82" s="6"/>
      <c r="B82" s="5" t="s">
        <v>18</v>
      </c>
      <c r="C82" s="6">
        <f>IF(IF(C71="-",0,C71)+IF(C72="-",0,C72)+IF(C74="-",0,C74)+IF(C76="-",0,C76)+IF(C78="-",0,C78)+IF(C81="-",0,C81)+IF(C80="-",0,C80)=0,"-",IF(C71="-",0,C71)+IF(C72="-",0,C72)+IF(C74="-",0,C74)+IF(C76="-",0,C76)+IF(C78="-",0,C78)+IF(C81="-",0,C81)+IF(C80="-",0,C80))</f>
        <v>7</v>
      </c>
      <c r="D82" s="6" t="e">
        <f>IF(IF(D71="-",0,D71)+IF(D72="-",0,D72)+IF(D74="-",0,D74)+IF(D76="-",0,D76)+IF(D78="-",0,D78)+IF(D81="-",0,D81)+IF(D80="-",0,D80)=0,"-",IF(D71="-",0,D71)+IF(D72="-",0,D72)+IF(D74="-",0,D74)+IF(D76="-",0,D76)+IF(D78="-",0,D78)+IF(D81="-",0,D81)+IF(D80="-",0,D80))</f>
        <v>#REF!</v>
      </c>
      <c r="E82" s="6"/>
      <c r="F82" s="6">
        <f>IF(IF(F71="-",0,F71)+IF(F72="-",0,F72)+IF(F74="-",0,F74)+IF(F76="-",0,F76)+IF(F78="-",0,F78)+IF(F81="-",0,F81)+IF(F80="-",0,F80)=0,"-",IF(F71="-",0,F71)+IF(F72="-",0,F72)+IF(F74="-",0,F74)+IF(F76="-",0,F76)+IF(F78="-",0,F78)+IF(F81="-",0,F81)+IF(F80="-",0,F80))</f>
        <v>370</v>
      </c>
      <c r="G82" s="6" t="e">
        <f>IF(IF(G71="-",0,G71)+IF(G72="-",0,G72)+IF(G74="-",0,G74)+IF(G76="-",0,G76)+IF(G78="-",0,G78)+IF(G81="-",0,G81)+IF(G80="-",0,G80)=0,"-",IF(G71="-",0,G71)+IF(G72="-",0,G72)+IF(G74="-",0,G74)+IF(G76="-",0,G76)+IF(G78="-",0,G78)+IF(G81="-",0,G81)+IF(G80="-",0,G80))</f>
        <v>#REF!</v>
      </c>
      <c r="H82" s="6"/>
      <c r="I82" s="6" t="e">
        <f>IF(IF(I71="-",0,I71)+IF(I72="-",0,I72)+IF(I74="-",0,I74)+IF(I76="-",0,I76)+IF(I78="-",0,I78)+IF(I81="-",0,I81)+IF(I80="-",0,I80)=0,"-",IF(I71="-",0,I71)+IF(I72="-",0,I72)+IF(I74="-",0,I74)+IF(I76="-",0,I76)+IF(I78="-",0,I78)+IF(I81="-",0,I81)+IF(I80="-",0,I80))</f>
        <v>#REF!</v>
      </c>
      <c r="J82" s="6"/>
      <c r="K82" s="6" t="e">
        <f>IF(IF(K71="-",0,K71)+IF(K72="-",0,K72)+IF(K74="-",0,K74)+IF(K76="-",0,K76)+IF(K78="-",0,K78)+IF(K81="-",0,K81)+IF(K80="-",0,K80)=0,"-",IF(K71="-",0,K71)+IF(K72="-",0,K72)+IF(K74="-",0,K74)+IF(K76="-",0,K76)+IF(K78="-",0,K78)+IF(K81="-",0,K81)+IF(K80="-",0,K80))</f>
        <v>#REF!</v>
      </c>
      <c r="L82" s="6" t="str">
        <f>IF(IF(L71="-",0,L71)+IF(L72="-",0,L72)+IF(L74="-",0,L74)+IF(L76="-",0,L76)+IF(L78="-",0,L78)+IF(L81="-",0,L81)+IF(L80="-",0,L80)=0,"-",IF(L71="-",0,L71)+IF(L72="-",0,L72)+IF(L74="-",0,L74)+IF(L76="-",0,L76)+IF(L78="-",0,L78)+IF(L81="-",0,L81)+IF(L80="-",0,L80))</f>
        <v>-</v>
      </c>
      <c r="M82" s="6" t="e">
        <f>IF(IF(M71="-",0,M71)+IF(M72="-",0,M72)+IF(M74="-",0,M74)+IF(M76="-",0,M76)+IF(M78="-",0,M78)+IF(M81="-",0,M81)+IF(M80="-",0,M80)=0,"-",IF(M71="-",0,M71)+IF(M72="-",0,M72)+IF(M74="-",0,M74)+IF(M76="-",0,M76)+IF(M78="-",0,M78)+IF(M81="-",0,M81)+IF(M80="-",0,M80))</f>
        <v>#REF!</v>
      </c>
      <c r="N82" s="6" t="e">
        <f>IF(IF(N71="-",0,N71)+IF(N72="-",0,N72)+IF(N74="-",0,N74)+IF(N76="-",0,N76)+IF(N78="-",0,N78)+IF(N81="-",0,N81)+IF(N80="-",0,N80)=0,"-",IF(N71="-",0,N71)+IF(N72="-",0,N72)+IF(N74="-",0,N74)+IF(N76="-",0,N76)+IF(N78="-",0,N78)+IF(N81="-",0,N81)+IF(N80="-",0,N80))</f>
        <v>#REF!</v>
      </c>
      <c r="O82" s="6" t="e">
        <f>IF(IF(O71="-",0,O71)+IF(O72="-",0,O72)+IF(O74="-",0,O74)+IF(O76="-",0,O76)+IF(O78="-",0,O78)+IF(O81="-",0,O81)+IF(O80="-",0,O80)=0,"-",IF(O71="-",0,O71)+IF(O72="-",0,O72)+IF(O74="-",0,O74)+IF(O76="-",0,O76)+IF(O78="-",0,O78)+IF(O81="-",0,O81)+IF(O80="-",0,O80))</f>
        <v>#REF!</v>
      </c>
      <c r="P82" s="5"/>
    </row>
    <row r="83" spans="1:16" x14ac:dyDescent="0.25">
      <c r="A83" s="28" t="s">
        <v>134</v>
      </c>
      <c r="B83" s="96" t="s">
        <v>144</v>
      </c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</row>
    <row r="84" spans="1:16" ht="26.4" x14ac:dyDescent="0.25">
      <c r="A84" s="28">
        <v>1</v>
      </c>
      <c r="B84" s="25" t="s">
        <v>53</v>
      </c>
      <c r="C84" s="34">
        <v>1</v>
      </c>
      <c r="D84" s="28" t="e">
        <f>ROUNDDOWN(#REF!*1.32,1)</f>
        <v>#REF!</v>
      </c>
      <c r="E84" s="28">
        <v>11</v>
      </c>
      <c r="F84" s="28">
        <f>IF(LOOKUP(IF(E84="-",0,E84),ранг,над_за_ранг)=0,"-",LOOKUP(IF(E84="-",0,E84),ранг,над_за_ранг))</f>
        <v>70</v>
      </c>
      <c r="G84" s="28" t="e">
        <f>D84+IF(F84="-",0,F84)</f>
        <v>#REF!</v>
      </c>
      <c r="H84" s="28">
        <v>10</v>
      </c>
      <c r="I84" s="28" t="e">
        <f>IF((IF(G84="-",0,G84)*IF(H84="-",0,H84)/100)=0,"-",IF(G84="-",0,G84)*IF(H84="-",0,H84)/100)</f>
        <v>#REF!</v>
      </c>
      <c r="J84" s="28">
        <v>50</v>
      </c>
      <c r="K84" s="28" t="e">
        <f>IF((IF($G84="-",0,$G84)*IF(J84="-",0,J84)/100)=0,"-",IF($G84="-",0,$G84)*IF(J84="-",0,J84)/100)</f>
        <v>#REF!</v>
      </c>
      <c r="L84" s="28" t="s">
        <v>10</v>
      </c>
      <c r="M84" s="28" t="e">
        <f>IF((IF($D84="-",0,$D84)*IF(L84="-",0,L84)/100)=0,"-",IF($D84="-",0,$D84)*IF(L84="-",0,L84)/100)</f>
        <v>#REF!</v>
      </c>
      <c r="N84" s="29" t="e">
        <f>IF((G84+IF(K84="-",0,K84)+IF(I84="-",0,I84)+IF(M84="-",0,M84))&lt;min,min-(G84+IF(K84="-",0,K84)+IF(I84="-",0,I84)+IF(M84="-",0,M84)),"-")</f>
        <v>#REF!</v>
      </c>
      <c r="O84" s="30" t="e">
        <f>G84+IF(K84="-",0,K84)+IF(I84="-",0,I84)+IF(N84="-",0,N84)+IF(M84="-",0,M84)</f>
        <v>#REF!</v>
      </c>
      <c r="P84" s="35" t="s">
        <v>54</v>
      </c>
    </row>
    <row r="85" spans="1:16" x14ac:dyDescent="0.25">
      <c r="A85" s="28">
        <v>2</v>
      </c>
      <c r="B85" s="25" t="s">
        <v>55</v>
      </c>
      <c r="C85" s="34">
        <v>1</v>
      </c>
      <c r="D85" s="28" t="e">
        <f>ROUNDDOWN(#REF!*1.32,1)</f>
        <v>#REF!</v>
      </c>
      <c r="E85" s="28">
        <v>13</v>
      </c>
      <c r="F85" s="28">
        <f>IF(LOOKUP(IF(E85="-",0,E85),ранг,над_за_ранг)=0,"-",LOOKUP(IF(E85="-",0,E85),ранг,над_за_ранг))</f>
        <v>55</v>
      </c>
      <c r="G85" s="28" t="e">
        <f>D85+IF(F85="-",0,F85)</f>
        <v>#REF!</v>
      </c>
      <c r="H85" s="28" t="s">
        <v>10</v>
      </c>
      <c r="I85" s="28" t="e">
        <f>IF((IF(G85="-",0,G85)*IF(H85="-",0,H85)/100)=0,"-",IF(G85="-",0,G85)*IF(H85="-",0,H85)/100)</f>
        <v>#REF!</v>
      </c>
      <c r="J85" s="28">
        <v>40</v>
      </c>
      <c r="K85" s="28" t="e">
        <f>IF((IF($G85="-",0,$G85)*IF(J85="-",0,J85)/100)=0,"-",IF($G85="-",0,$G85)*IF(J85="-",0,J85)/100)</f>
        <v>#REF!</v>
      </c>
      <c r="L85" s="28" t="s">
        <v>10</v>
      </c>
      <c r="M85" s="28" t="e">
        <f>IF((IF($D85="-",0,$D85)*IF(L85="-",0,L85)/100)=0,"-",IF($D85="-",0,$D85)*IF(L85="-",0,L85)/100)</f>
        <v>#REF!</v>
      </c>
      <c r="N85" s="29" t="e">
        <f>IF((G85+IF(K85="-",0,K85)+IF(I85="-",0,I85)+IF(M85="-",0,M85))&lt;min,min-(G85+IF(K85="-",0,K85)+IF(I85="-",0,I85)+IF(M85="-",0,M85)),"-")</f>
        <v>#REF!</v>
      </c>
      <c r="O85" s="30" t="e">
        <f>G85+IF(K85="-",0,K85)+IF(I85="-",0,I85)+IF(N85="-",0,N85)+IF(M85="-",0,M85)</f>
        <v>#REF!</v>
      </c>
      <c r="P85" s="35" t="s">
        <v>56</v>
      </c>
    </row>
    <row r="86" spans="1:16" ht="39.6" x14ac:dyDescent="0.25">
      <c r="A86" s="28">
        <v>3</v>
      </c>
      <c r="B86" s="25" t="s">
        <v>57</v>
      </c>
      <c r="C86" s="34">
        <v>1</v>
      </c>
      <c r="D86" s="28" t="e">
        <f>ROUNDDOWN(#REF!*1.32,1)</f>
        <v>#REF!</v>
      </c>
      <c r="E86" s="28">
        <v>13</v>
      </c>
      <c r="F86" s="28">
        <f>IF(LOOKUP(IF(E86="-",0,E86),ранг,над_за_ранг)=0,"-",LOOKUP(IF(E86="-",0,E86),ранг,над_за_ранг))</f>
        <v>55</v>
      </c>
      <c r="G86" s="28" t="e">
        <f>D86+IF(F86="-",0,F86)</f>
        <v>#REF!</v>
      </c>
      <c r="H86" s="28" t="s">
        <v>10</v>
      </c>
      <c r="I86" s="28" t="e">
        <f>IF((IF(G86="-",0,G86)*IF(H86="-",0,H86)/100)=0,"-",IF(G86="-",0,G86)*IF(H86="-",0,H86)/100)</f>
        <v>#REF!</v>
      </c>
      <c r="J86" s="28">
        <v>30</v>
      </c>
      <c r="K86" s="28" t="e">
        <f>IF((IF($G86="-",0,$G86)*IF(J86="-",0,J86)/100)=0,"-",IF($G86="-",0,$G86)*IF(J86="-",0,J86)/100)</f>
        <v>#REF!</v>
      </c>
      <c r="L86" s="28" t="s">
        <v>10</v>
      </c>
      <c r="M86" s="28" t="e">
        <f>IF((IF($D86="-",0,$D86)*IF(L86="-",0,L86)/100)=0,"-",IF($D86="-",0,$D86)*IF(L86="-",0,L86)/100)</f>
        <v>#REF!</v>
      </c>
      <c r="N86" s="29" t="e">
        <f>IF((G86+IF(K86="-",0,K86)+IF(I86="-",0,I86)+IF(M86="-",0,M86))&lt;min,min-(G86+IF(K86="-",0,K86)+IF(I86="-",0,I86)+IF(M86="-",0,M86)),"-")</f>
        <v>#REF!</v>
      </c>
      <c r="O86" s="30" t="e">
        <f>G86+IF(K86="-",0,K86)+IF(I86="-",0,I86)+IF(N86="-",0,N86)+IF(M86="-",0,M86)</f>
        <v>#REF!</v>
      </c>
      <c r="P86" s="35" t="s">
        <v>58</v>
      </c>
    </row>
    <row r="87" spans="1:16" ht="42" customHeight="1" x14ac:dyDescent="0.25">
      <c r="A87" s="28">
        <v>4</v>
      </c>
      <c r="B87" s="25" t="s">
        <v>59</v>
      </c>
      <c r="C87" s="34">
        <v>1</v>
      </c>
      <c r="D87" s="28" t="e">
        <f>ROUNDDOWN(#REF!*1.32,1)</f>
        <v>#REF!</v>
      </c>
      <c r="E87" s="28" t="s">
        <v>10</v>
      </c>
      <c r="F87" s="28" t="str">
        <f>IF(LOOKUP(IF(E87="-",0,E87),ранг,над_за_ранг)=0,"-",LOOKUP(IF(E87="-",0,E87),ранг,над_за_ранг))</f>
        <v>-</v>
      </c>
      <c r="G87" s="28" t="e">
        <f>D87+IF(F87="-",0,F87)</f>
        <v>#REF!</v>
      </c>
      <c r="H87" s="28" t="s">
        <v>10</v>
      </c>
      <c r="I87" s="28" t="e">
        <f>IF((IF(G87="-",0,G87)*IF(H87="-",0,H87)/100)=0,"-",IF(G87="-",0,G87)*IF(H87="-",0,H87)/100)</f>
        <v>#REF!</v>
      </c>
      <c r="J87" s="28" t="s">
        <v>10</v>
      </c>
      <c r="K87" s="28" t="e">
        <f>IF((IF($G87="-",0,$G87)*IF(J87="-",0,J87)/100)=0,"-",IF($G87="-",0,$G87)*IF(J87="-",0,J87)/100)</f>
        <v>#REF!</v>
      </c>
      <c r="L87" s="28" t="s">
        <v>10</v>
      </c>
      <c r="M87" s="28" t="e">
        <f>IF((IF($D87="-",0,$D87)*IF(L87="-",0,L87)/100)=0,"-",IF($D87="-",0,$D87)*IF(L87="-",0,L87)/100)</f>
        <v>#REF!</v>
      </c>
      <c r="N87" s="29" t="e">
        <f>IF((G87+IF(K87="-",0,K87)+IF(I87="-",0,I87)+IF(M87="-",0,M87))&lt;min,min-(G87+IF(K87="-",0,K87)+IF(I87="-",0,I87)+IF(M87="-",0,M87)),"-")</f>
        <v>#REF!</v>
      </c>
      <c r="O87" s="30" t="e">
        <f>G87+IF(K87="-",0,K87)+IF(I87="-",0,I87)+IF(N87="-",0,N87)+IF(M87="-",0,M87)</f>
        <v>#REF!</v>
      </c>
      <c r="P87" s="35"/>
    </row>
    <row r="88" spans="1:16" s="21" customFormat="1" x14ac:dyDescent="0.25">
      <c r="A88" s="6"/>
      <c r="B88" s="5" t="s">
        <v>60</v>
      </c>
      <c r="C88" s="6">
        <f>IF(SUM(C84:C87)=0,"-",SUM(C84:C87))</f>
        <v>4</v>
      </c>
      <c r="D88" s="6" t="e">
        <f>IF(SUM(D84:D87)=0,"-",SUM(D84:D87))</f>
        <v>#REF!</v>
      </c>
      <c r="E88" s="6" t="s">
        <v>10</v>
      </c>
      <c r="F88" s="6">
        <f>IF(SUM(F84:F87)=0,"-",SUM(F84:F87))</f>
        <v>180</v>
      </c>
      <c r="G88" s="6" t="e">
        <f>IF(SUM(G84:G87)=0,"-",SUM(G84:G87))</f>
        <v>#REF!</v>
      </c>
      <c r="H88" s="6">
        <f>IF(SUM(H84:H87)=0,"-",SUM(H84:H87))</f>
        <v>10</v>
      </c>
      <c r="I88" s="6" t="e">
        <f>IF(SUM(I84:I87)=0,"-",SUM(I84:I87))</f>
        <v>#REF!</v>
      </c>
      <c r="J88" s="6" t="s">
        <v>10</v>
      </c>
      <c r="K88" s="6" t="e">
        <f>IF(SUM(K84:K87)=0,"-",SUM(K84:K87))</f>
        <v>#REF!</v>
      </c>
      <c r="L88" s="6" t="str">
        <f>IF(SUM(L84:L87)=0,"-",SUM(L84:L87))</f>
        <v>-</v>
      </c>
      <c r="M88" s="6" t="e">
        <f>IF(SUM(M84:M87)=0,"-",SUM(M84:M87))</f>
        <v>#REF!</v>
      </c>
      <c r="N88" s="6" t="e">
        <f>IF(SUM(N84:N87)=0,"-",SUM(N84:N87))</f>
        <v>#REF!</v>
      </c>
      <c r="O88" s="6" t="e">
        <f>IF(SUM(O84:O87)=0,"-",SUM(O84:O87))</f>
        <v>#REF!</v>
      </c>
      <c r="P88" s="5"/>
    </row>
    <row r="89" spans="1:16" x14ac:dyDescent="0.25">
      <c r="A89" s="28" t="s">
        <v>135</v>
      </c>
      <c r="B89" s="96" t="s">
        <v>145</v>
      </c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</row>
    <row r="90" spans="1:16" x14ac:dyDescent="0.25">
      <c r="A90" s="28">
        <v>1</v>
      </c>
      <c r="B90" s="25" t="s">
        <v>61</v>
      </c>
      <c r="C90" s="34">
        <v>1</v>
      </c>
      <c r="D90" s="28" t="e">
        <f>ROUNDDOWN(#REF!*1.32,1)</f>
        <v>#REF!</v>
      </c>
      <c r="E90" s="28">
        <v>9</v>
      </c>
      <c r="F90" s="28">
        <f>IF(LOOKUP(IF(E90="-",0,E90),ранг,над_за_ранг)=0,"-",LOOKUP(IF(E90="-",0,E90),ранг,над_за_ранг))</f>
        <v>90</v>
      </c>
      <c r="G90" s="28" t="e">
        <f>D90+IF(F90="-",0,F90)</f>
        <v>#REF!</v>
      </c>
      <c r="H90" s="28">
        <v>25</v>
      </c>
      <c r="I90" s="28" t="e">
        <f>IF((IF(G90="-",0,G90)*IF(H90="-",0,H90)/100)=0,"-",IF(G90="-",0,G90)*IF(H90="-",0,H90)/100)</f>
        <v>#REF!</v>
      </c>
      <c r="J90" s="28">
        <v>50</v>
      </c>
      <c r="K90" s="28" t="e">
        <f>IF((IF($G90="-",0,$G90)*IF(J90="-",0,J90)/100)=0,"-",IF($G90="-",0,$G90)*IF(J90="-",0,J90)/100)</f>
        <v>#REF!</v>
      </c>
      <c r="L90" s="28" t="s">
        <v>10</v>
      </c>
      <c r="M90" s="28" t="e">
        <f>IF((IF($D90="-",0,$D90)*IF(L90="-",0,L90)/100)=0,"-",IF($D90="-",0,$D90)*IF(L90="-",0,L90)/100)</f>
        <v>#REF!</v>
      </c>
      <c r="N90" s="29" t="e">
        <f>IF((G90+IF(K90="-",0,K90)+IF(I90="-",0,I90)+IF(M90="-",0,M90))&lt;min,min-(G90+IF(K90="-",0,K90)+IF(I90="-",0,I90)+IF(M90="-",0,M90)),"-")</f>
        <v>#REF!</v>
      </c>
      <c r="O90" s="30" t="e">
        <f>G90+IF(K90="-",0,K90)+IF(I90="-",0,I90)+IF(N90="-",0,N90)+IF(M90="-",0,M90)</f>
        <v>#REF!</v>
      </c>
      <c r="P90" s="35" t="s">
        <v>62</v>
      </c>
    </row>
    <row r="91" spans="1:16" x14ac:dyDescent="0.25">
      <c r="A91" s="28">
        <v>2</v>
      </c>
      <c r="B91" s="25" t="s">
        <v>63</v>
      </c>
      <c r="C91" s="34">
        <v>1</v>
      </c>
      <c r="D91" s="28" t="e">
        <f>ROUNDDOWN(#REF!*1.32,1)</f>
        <v>#REF!</v>
      </c>
      <c r="E91" s="28">
        <v>12</v>
      </c>
      <c r="F91" s="28">
        <f>IF(LOOKUP(IF(E91="-",0,E91),ранг,над_за_ранг)=0,"-",LOOKUP(IF(E91="-",0,E91),ранг,над_за_ранг))</f>
        <v>60</v>
      </c>
      <c r="G91" s="28" t="e">
        <f>D91+IF(F91="-",0,F91)</f>
        <v>#REF!</v>
      </c>
      <c r="H91" s="28">
        <v>30</v>
      </c>
      <c r="I91" s="28" t="e">
        <f>IF((IF(G91="-",0,G91)*IF(H91="-",0,H91)/100)=0,"-",IF(G91="-",0,G91)*IF(H91="-",0,H91)/100)</f>
        <v>#REF!</v>
      </c>
      <c r="J91" s="28">
        <v>40</v>
      </c>
      <c r="K91" s="28" t="e">
        <f>IF((IF($G91="-",0,$G91)*IF(J91="-",0,J91)/100)=0,"-",IF($G91="-",0,$G91)*IF(J91="-",0,J91)/100)</f>
        <v>#REF!</v>
      </c>
      <c r="L91" s="28" t="s">
        <v>10</v>
      </c>
      <c r="M91" s="28" t="e">
        <f>IF((IF($D91="-",0,$D91)*IF(L91="-",0,L91)/100)=0,"-",IF($D91="-",0,$D91)*IF(L91="-",0,L91)/100)</f>
        <v>#REF!</v>
      </c>
      <c r="N91" s="29" t="e">
        <f>IF((G91+IF(K91="-",0,K91)+IF(I91="-",0,I91)+IF(M91="-",0,M91))&lt;min,min-(G91+IF(K91="-",0,K91)+IF(I91="-",0,I91)+IF(M91="-",0,M91)),"-")</f>
        <v>#REF!</v>
      </c>
      <c r="O91" s="30" t="e">
        <f>G91+IF(K91="-",0,K91)+IF(I91="-",0,I91)+IF(N91="-",0,N91)+IF(M91="-",0,M91)</f>
        <v>#REF!</v>
      </c>
      <c r="P91" s="35" t="s">
        <v>175</v>
      </c>
    </row>
    <row r="92" spans="1:16" ht="26.4" x14ac:dyDescent="0.25">
      <c r="A92" s="28">
        <v>3</v>
      </c>
      <c r="B92" s="25" t="s">
        <v>64</v>
      </c>
      <c r="C92" s="34">
        <v>1</v>
      </c>
      <c r="D92" s="28" t="e">
        <f>ROUNDDOWN(#REF!*1.32,1)</f>
        <v>#REF!</v>
      </c>
      <c r="E92" s="28">
        <v>12</v>
      </c>
      <c r="F92" s="28">
        <f>IF(LOOKUP(IF(E92="-",0,E92),ранг,над_за_ранг)=0,"-",LOOKUP(IF(E92="-",0,E92),ранг,над_за_ранг))</f>
        <v>60</v>
      </c>
      <c r="G92" s="28" t="e">
        <f>D92+IF(F92="-",0,F92)</f>
        <v>#REF!</v>
      </c>
      <c r="H92" s="28">
        <v>10</v>
      </c>
      <c r="I92" s="28" t="e">
        <f>IF((IF(G92="-",0,G92)*IF(H92="-",0,H92)/100)=0,"-",IF(G92="-",0,G92)*IF(H92="-",0,H92)/100)</f>
        <v>#REF!</v>
      </c>
      <c r="J92" s="28">
        <v>35</v>
      </c>
      <c r="K92" s="28" t="e">
        <f>IF((IF($G92="-",0,$G92)*IF(J92="-",0,J92)/100)=0,"-",IF($G92="-",0,$G92)*IF(J92="-",0,J92)/100)</f>
        <v>#REF!</v>
      </c>
      <c r="L92" s="28" t="s">
        <v>10</v>
      </c>
      <c r="M92" s="28" t="e">
        <f>IF((IF($D92="-",0,$D92)*IF(L92="-",0,L92)/100)=0,"-",IF($D92="-",0,$D92)*IF(L92="-",0,L92)/100)</f>
        <v>#REF!</v>
      </c>
      <c r="N92" s="29" t="e">
        <f>IF((G92+IF(K92="-",0,K92)+IF(I92="-",0,I92)+IF(M92="-",0,M92))&lt;min,min-(G92+IF(K92="-",0,K92)+IF(I92="-",0,I92)+IF(M92="-",0,M92)),"-")</f>
        <v>#REF!</v>
      </c>
      <c r="O92" s="30" t="e">
        <f>G92+IF(K92="-",0,K92)+IF(I92="-",0,I92)+IF(N92="-",0,N92)+IF(M92="-",0,M92)</f>
        <v>#REF!</v>
      </c>
      <c r="P92" s="35" t="s">
        <v>65</v>
      </c>
    </row>
    <row r="93" spans="1:16" x14ac:dyDescent="0.25">
      <c r="A93" s="28">
        <v>4</v>
      </c>
      <c r="B93" s="25" t="s">
        <v>47</v>
      </c>
      <c r="C93" s="34">
        <v>1</v>
      </c>
      <c r="D93" s="28" t="e">
        <f>ROUNDDOWN(#REF!*1.32,1)</f>
        <v>#REF!</v>
      </c>
      <c r="E93" s="28"/>
      <c r="F93" s="28" t="str">
        <f>IF(LOOKUP(IF(E93="-",0,E93),ранг,над_за_ранг)=0,"-",LOOKUP(IF(E93="-",0,E93),ранг,над_за_ранг))</f>
        <v>-</v>
      </c>
      <c r="G93" s="28" t="e">
        <f>D93+IF(F93="-",0,F93)</f>
        <v>#REF!</v>
      </c>
      <c r="H93" s="28" t="s">
        <v>10</v>
      </c>
      <c r="I93" s="28" t="e">
        <f>IF((IF(G93="-",0,G93)*IF(H93="-",0,H93)/100)=0,"-",IF(G93="-",0,G93)*IF(H93="-",0,H93)/100)</f>
        <v>#REF!</v>
      </c>
      <c r="J93" s="28"/>
      <c r="K93" s="28" t="e">
        <f>IF((IF($G93="-",0,$G93)*IF(J93="-",0,J93)/100)=0,"-",IF($G93="-",0,$G93)*IF(J93="-",0,J93)/100)</f>
        <v>#REF!</v>
      </c>
      <c r="L93" s="28" t="s">
        <v>10</v>
      </c>
      <c r="M93" s="28" t="e">
        <f>IF((IF($D93="-",0,$D93)*IF(L93="-",0,L93)/100)=0,"-",IF($D93="-",0,$D93)*IF(L93="-",0,L93)/100)</f>
        <v>#REF!</v>
      </c>
      <c r="N93" s="29" t="e">
        <f>IF((G93+IF(K93="-",0,K93)+IF(I93="-",0,I93)+IF(M93="-",0,M93))&lt;min,min-(G93+IF(K93="-",0,K93)+IF(I93="-",0,I93)+IF(M93="-",0,M93)),"-")</f>
        <v>#REF!</v>
      </c>
      <c r="O93" s="30" t="e">
        <f>G93+IF(K93="-",0,K93)+IF(I93="-",0,I93)+IF(N93="-",0,N93)+IF(M93="-",0,M93)</f>
        <v>#REF!</v>
      </c>
      <c r="P93" s="35"/>
    </row>
    <row r="94" spans="1:16" ht="26.4" x14ac:dyDescent="0.25">
      <c r="A94" s="28">
        <v>5</v>
      </c>
      <c r="B94" s="25" t="s">
        <v>64</v>
      </c>
      <c r="C94" s="34">
        <v>1</v>
      </c>
      <c r="D94" s="28" t="e">
        <f>ROUNDDOWN(#REF!*1.32,1)</f>
        <v>#REF!</v>
      </c>
      <c r="E94" s="28">
        <v>13</v>
      </c>
      <c r="F94" s="28">
        <f>IF(LOOKUP(IF(E94="-",0,E94),ранг,над_за_ранг)=0,"-",LOOKUP(IF(E94="-",0,E94),ранг,над_за_ранг))</f>
        <v>55</v>
      </c>
      <c r="G94" s="28" t="e">
        <f>D94+IF(F94="-",0,F94)</f>
        <v>#REF!</v>
      </c>
      <c r="H94" s="28" t="s">
        <v>10</v>
      </c>
      <c r="I94" s="28" t="e">
        <f>IF((IF(G94="-",0,G94)*IF(H94="-",0,H94)/100)=0,"-",IF(G94="-",0,G94)*IF(H94="-",0,H94)/100)</f>
        <v>#REF!</v>
      </c>
      <c r="J94" s="28">
        <v>30</v>
      </c>
      <c r="K94" s="28" t="e">
        <f>IF((IF($G94="-",0,$G94)*IF(J94="-",0,J94)/100)=0,"-",IF($G94="-",0,$G94)*IF(J94="-",0,J94)/100)</f>
        <v>#REF!</v>
      </c>
      <c r="L94" s="28" t="s">
        <v>10</v>
      </c>
      <c r="M94" s="28" t="e">
        <f>IF((IF($D94="-",0,$D94)*IF(L94="-",0,L94)/100)=0,"-",IF($D94="-",0,$D94)*IF(L94="-",0,L94)/100)</f>
        <v>#REF!</v>
      </c>
      <c r="N94" s="29" t="e">
        <f>IF((G94+IF(K94="-",0,K94)+IF(I94="-",0,I94)+IF(M94="-",0,M94))&lt;min,min-(G94+IF(K94="-",0,K94)+IF(I94="-",0,I94)+IF(M94="-",0,M94)),"-")</f>
        <v>#REF!</v>
      </c>
      <c r="O94" s="30" t="e">
        <f>G94+IF(K94="-",0,K94)+IF(I94="-",0,I94)+IF(N94="-",0,N94)+IF(M94="-",0,M94)</f>
        <v>#REF!</v>
      </c>
      <c r="P94" s="35" t="s">
        <v>225</v>
      </c>
    </row>
    <row r="95" spans="1:16" s="4" customFormat="1" x14ac:dyDescent="0.25">
      <c r="A95" s="7"/>
      <c r="B95" s="5" t="s">
        <v>18</v>
      </c>
      <c r="C95" s="6">
        <f>IF(SUM(C90:C94)=0,"-",SUM(C90:C94))</f>
        <v>5</v>
      </c>
      <c r="D95" s="6" t="e">
        <f>IF(SUM(D90:D94)=0,"-",SUM(D90:D94))</f>
        <v>#REF!</v>
      </c>
      <c r="E95" s="6" t="s">
        <v>10</v>
      </c>
      <c r="F95" s="6">
        <f>IF(SUM(F90:F94)=0,"-",SUM(F90:F94))</f>
        <v>265</v>
      </c>
      <c r="G95" s="6" t="e">
        <f>IF(SUM(G90:G94)=0,"-",SUM(G90:G94))</f>
        <v>#REF!</v>
      </c>
      <c r="H95" s="6" t="s">
        <v>10</v>
      </c>
      <c r="I95" s="6" t="e">
        <f>IF(SUM(I90:I94)=0,"-",SUM(I90:I94))</f>
        <v>#REF!</v>
      </c>
      <c r="J95" s="6" t="s">
        <v>10</v>
      </c>
      <c r="K95" s="6" t="e">
        <f>IF(SUM(K90:K94)=0,"-",SUM(K90:K94))</f>
        <v>#REF!</v>
      </c>
      <c r="L95" s="6" t="str">
        <f>IF(SUM(L90:L94)=0,"-",SUM(L90:L94))</f>
        <v>-</v>
      </c>
      <c r="M95" s="6" t="e">
        <f>IF(SUM(M90:M94)=0,"-",SUM(M90:M94))</f>
        <v>#REF!</v>
      </c>
      <c r="N95" s="6" t="e">
        <f>IF(SUM(N90:N94)=0,"-",SUM(N90:N94))</f>
        <v>#REF!</v>
      </c>
      <c r="O95" s="6" t="e">
        <f>IF(SUM(O90:O94)=0,"-",SUM(O90:O94))</f>
        <v>#REF!</v>
      </c>
      <c r="P95" s="10"/>
    </row>
    <row r="96" spans="1:16" x14ac:dyDescent="0.25">
      <c r="A96" s="28" t="s">
        <v>136</v>
      </c>
      <c r="B96" s="96" t="s">
        <v>146</v>
      </c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</row>
    <row r="97" spans="1:16" x14ac:dyDescent="0.25">
      <c r="A97" s="28">
        <v>1</v>
      </c>
      <c r="B97" s="25" t="s">
        <v>126</v>
      </c>
      <c r="C97" s="34">
        <v>1</v>
      </c>
      <c r="D97" s="28" t="e">
        <f>ROUNDDOWN(#REF!*1.32,1)</f>
        <v>#REF!</v>
      </c>
      <c r="E97" s="28">
        <v>11</v>
      </c>
      <c r="F97" s="28">
        <f>IF(LOOKUP(IF(E97="-",0,E97),ранг,над_за_ранг)=0,"-",LOOKUP(IF(E97="-",0,E97),ранг,над_за_ранг))</f>
        <v>70</v>
      </c>
      <c r="G97" s="28" t="e">
        <f>D97+IF(F97="-",0,F97)</f>
        <v>#REF!</v>
      </c>
      <c r="H97" s="28"/>
      <c r="I97" s="28" t="e">
        <f>IF((IF(G97="-",0,G97)*IF(H97="-",0,H97)/100)=0,"-",IF(G97="-",0,G97)*IF(H97="-",0,H97)/100)</f>
        <v>#REF!</v>
      </c>
      <c r="J97" s="28">
        <v>50</v>
      </c>
      <c r="K97" s="28" t="e">
        <f>IF((IF($G97="-",0,$G97)*IF(J97="-",0,J97)/100)=0,"-",IF($G97="-",0,$G97)*IF(J97="-",0,J97)/100)</f>
        <v>#REF!</v>
      </c>
      <c r="L97" s="28"/>
      <c r="M97" s="28" t="e">
        <f>IF((IF($D97="-",0,$D97)*IF(L97="-",0,L97)/100)=0,"-",IF($D97="-",0,$D97)*IF(L97="-",0,L97)/100)</f>
        <v>#REF!</v>
      </c>
      <c r="N97" s="29" t="e">
        <f>IF((G97+IF(K97="-",0,K97)+IF(I97="-",0,I97)+IF(M97="-",0,M97))&lt;min,min-(G97+IF(K97="-",0,K97)+IF(I97="-",0,I97)+IF(M97="-",0,M97)),"-")</f>
        <v>#REF!</v>
      </c>
      <c r="O97" s="30" t="e">
        <f>G97+IF(K97="-",0,K97)+IF(I97="-",0,I97)+IF(N97="-",0,N97)+IF(M97="-",0,M97)</f>
        <v>#REF!</v>
      </c>
      <c r="P97" s="35" t="s">
        <v>174</v>
      </c>
    </row>
    <row r="98" spans="1:16" ht="79.2" x14ac:dyDescent="0.25">
      <c r="A98" s="28">
        <v>2</v>
      </c>
      <c r="B98" s="25" t="s">
        <v>201</v>
      </c>
      <c r="C98" s="34">
        <v>1</v>
      </c>
      <c r="D98" s="28" t="e">
        <f>ROUNDDOWN(#REF!*1.32,1)</f>
        <v>#REF!</v>
      </c>
      <c r="E98" s="28"/>
      <c r="F98" s="28" t="str">
        <f>IF(LOOKUP(IF(E98="-",0,E98),ранг,над_за_ранг)=0,"-",LOOKUP(IF(E98="-",0,E98),ранг,над_за_ранг))</f>
        <v>-</v>
      </c>
      <c r="G98" s="28" t="e">
        <f>D98+IF(F98="-",0,F98)</f>
        <v>#REF!</v>
      </c>
      <c r="H98" s="28"/>
      <c r="I98" s="28" t="e">
        <f>IF((IF(G98="-",0,G98)*IF(H98="-",0,H98)/100)=0,"-",IF(G98="-",0,G98)*IF(H98="-",0,H98)/100)</f>
        <v>#REF!</v>
      </c>
      <c r="J98" s="28"/>
      <c r="K98" s="28" t="e">
        <f>IF((IF($G98="-",0,$G98)*IF(J98="-",0,J98)/100)=0,"-",IF($G98="-",0,$G98)*IF(J98="-",0,J98)/100)</f>
        <v>#REF!</v>
      </c>
      <c r="L98" s="28"/>
      <c r="M98" s="28" t="e">
        <f>IF((IF($D98="-",0,$D98)*IF(L98="-",0,L98)/100)=0,"-",IF($D98="-",0,$D98)*IF(L98="-",0,L98)/100)</f>
        <v>#REF!</v>
      </c>
      <c r="N98" s="29" t="e">
        <f>IF((G98+IF(K98="-",0,K98)+IF(I98="-",0,I98)+IF(M98="-",0,M98))&lt;min,min-(G98+IF(K98="-",0,K98)+IF(I98="-",0,I98)+IF(M98="-",0,M98)),"-")</f>
        <v>#REF!</v>
      </c>
      <c r="O98" s="30" t="e">
        <f>G98+IF(K98="-",0,K98)+IF(I98="-",0,I98)+IF(N98="-",0,N98)+IF(M98="-",0,M98)</f>
        <v>#REF!</v>
      </c>
      <c r="P98" s="35"/>
    </row>
    <row r="99" spans="1:16" s="4" customFormat="1" x14ac:dyDescent="0.25">
      <c r="A99" s="7"/>
      <c r="B99" s="5" t="s">
        <v>18</v>
      </c>
      <c r="C99" s="6">
        <f>SUM(C97:C98)</f>
        <v>2</v>
      </c>
      <c r="D99" s="6" t="e">
        <f>SUM(D97:D98)</f>
        <v>#REF!</v>
      </c>
      <c r="E99" s="6"/>
      <c r="F99" s="6">
        <f>SUM(F97:F98)</f>
        <v>70</v>
      </c>
      <c r="G99" s="6" t="e">
        <f>SUM(G97:G98)</f>
        <v>#REF!</v>
      </c>
      <c r="H99" s="6"/>
      <c r="I99" s="6"/>
      <c r="J99" s="6">
        <f>SUM(J97:J98)</f>
        <v>50</v>
      </c>
      <c r="K99" s="6" t="e">
        <f>SUM(K97:K98)</f>
        <v>#REF!</v>
      </c>
      <c r="L99" s="6"/>
      <c r="M99" s="6"/>
      <c r="N99" s="6" t="e">
        <f>SUM(N97:N98)</f>
        <v>#REF!</v>
      </c>
      <c r="O99" s="6" t="e">
        <f>SUM(O97:O98)</f>
        <v>#REF!</v>
      </c>
      <c r="P99" s="10"/>
    </row>
    <row r="100" spans="1:16" x14ac:dyDescent="0.25">
      <c r="A100" s="28" t="s">
        <v>137</v>
      </c>
      <c r="B100" s="96" t="s">
        <v>147</v>
      </c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</row>
    <row r="101" spans="1:16" x14ac:dyDescent="0.25">
      <c r="A101" s="28">
        <v>1</v>
      </c>
      <c r="B101" s="25" t="s">
        <v>66</v>
      </c>
      <c r="C101" s="34">
        <v>1</v>
      </c>
      <c r="D101" s="28" t="e">
        <f>ROUNDDOWN(#REF!*1.32,1)</f>
        <v>#REF!</v>
      </c>
      <c r="E101" s="28">
        <v>9</v>
      </c>
      <c r="F101" s="28">
        <f t="shared" ref="F101:F106" si="17">IF(LOOKUP(IF(E101="-",0,E101),ранг,над_за_ранг)=0,"-",LOOKUP(IF(E101="-",0,E101),ранг,над_за_ранг))</f>
        <v>90</v>
      </c>
      <c r="G101" s="28" t="e">
        <f t="shared" ref="G101:G106" si="18">D101+IF(F101="-",0,F101)</f>
        <v>#REF!</v>
      </c>
      <c r="H101" s="28">
        <v>30</v>
      </c>
      <c r="I101" s="28" t="e">
        <f t="shared" ref="I101:I106" si="19">IF((IF(G101="-",0,G101)*IF(H101="-",0,H101)/100)=0,"-",IF(G101="-",0,G101)*IF(H101="-",0,H101)/100)</f>
        <v>#REF!</v>
      </c>
      <c r="J101" s="28">
        <v>50</v>
      </c>
      <c r="K101" s="28" t="e">
        <f t="shared" ref="K101:K106" si="20">IF((IF($G101="-",0,$G101)*IF(J101="-",0,J101)/100)=0,"-",IF($G101="-",0,$G101)*IF(J101="-",0,J101)/100)</f>
        <v>#REF!</v>
      </c>
      <c r="L101" s="28">
        <v>10</v>
      </c>
      <c r="M101" s="28" t="e">
        <f t="shared" ref="M101:M106" si="21">IF((IF($D101="-",0,$D101)*IF(L101="-",0,L101)/100)=0,"-",IF($D101="-",0,$D101)*IF(L101="-",0,L101)/100)</f>
        <v>#REF!</v>
      </c>
      <c r="N101" s="29" t="e">
        <f t="shared" ref="N101:N106" si="22">IF((G101+IF(K101="-",0,K101)+IF(I101="-",0,I101)+IF(M101="-",0,M101))&lt;min,min-(G101+IF(K101="-",0,K101)+IF(I101="-",0,I101)+IF(M101="-",0,M101)),"-")</f>
        <v>#REF!</v>
      </c>
      <c r="O101" s="30" t="e">
        <f t="shared" ref="O101:O106" si="23">G101+IF(K101="-",0,K101)+IF(I101="-",0,I101)+IF(N101="-",0,N101)+IF(M101="-",0,M101)</f>
        <v>#REF!</v>
      </c>
      <c r="P101" s="35" t="s">
        <v>67</v>
      </c>
    </row>
    <row r="102" spans="1:16" ht="52.8" x14ac:dyDescent="0.25">
      <c r="A102" s="28">
        <v>2</v>
      </c>
      <c r="B102" s="25" t="s">
        <v>68</v>
      </c>
      <c r="C102" s="34">
        <v>1</v>
      </c>
      <c r="D102" s="28" t="e">
        <f>ROUNDDOWN(#REF!*1.32,1)</f>
        <v>#REF!</v>
      </c>
      <c r="E102" s="28" t="s">
        <v>10</v>
      </c>
      <c r="F102" s="28" t="str">
        <f t="shared" si="17"/>
        <v>-</v>
      </c>
      <c r="G102" s="28" t="e">
        <f t="shared" si="18"/>
        <v>#REF!</v>
      </c>
      <c r="H102" s="28" t="s">
        <v>10</v>
      </c>
      <c r="I102" s="28" t="e">
        <f t="shared" si="19"/>
        <v>#REF!</v>
      </c>
      <c r="J102" s="28" t="s">
        <v>10</v>
      </c>
      <c r="K102" s="28" t="e">
        <f t="shared" si="20"/>
        <v>#REF!</v>
      </c>
      <c r="L102" s="28" t="s">
        <v>10</v>
      </c>
      <c r="M102" s="28" t="e">
        <f t="shared" si="21"/>
        <v>#REF!</v>
      </c>
      <c r="N102" s="29" t="e">
        <f t="shared" si="22"/>
        <v>#REF!</v>
      </c>
      <c r="O102" s="30" t="e">
        <f t="shared" si="23"/>
        <v>#REF!</v>
      </c>
      <c r="P102" s="35"/>
    </row>
    <row r="103" spans="1:16" ht="52.8" x14ac:dyDescent="0.25">
      <c r="A103" s="28">
        <v>3</v>
      </c>
      <c r="B103" s="25" t="s">
        <v>69</v>
      </c>
      <c r="C103" s="34">
        <v>1</v>
      </c>
      <c r="D103" s="28" t="e">
        <f>ROUNDDOWN(#REF!*1.32,1)</f>
        <v>#REF!</v>
      </c>
      <c r="E103" s="28">
        <v>11</v>
      </c>
      <c r="F103" s="28">
        <f t="shared" si="17"/>
        <v>70</v>
      </c>
      <c r="G103" s="28" t="e">
        <f t="shared" si="18"/>
        <v>#REF!</v>
      </c>
      <c r="H103" s="28"/>
      <c r="I103" s="28" t="e">
        <f t="shared" si="19"/>
        <v>#REF!</v>
      </c>
      <c r="J103" s="28">
        <v>50</v>
      </c>
      <c r="K103" s="28" t="e">
        <f t="shared" si="20"/>
        <v>#REF!</v>
      </c>
      <c r="L103" s="28" t="s">
        <v>10</v>
      </c>
      <c r="M103" s="28" t="e">
        <f t="shared" si="21"/>
        <v>#REF!</v>
      </c>
      <c r="N103" s="29" t="e">
        <f t="shared" si="22"/>
        <v>#REF!</v>
      </c>
      <c r="O103" s="30" t="e">
        <f t="shared" si="23"/>
        <v>#REF!</v>
      </c>
      <c r="P103" s="35" t="s">
        <v>202</v>
      </c>
    </row>
    <row r="104" spans="1:16" x14ac:dyDescent="0.25">
      <c r="A104" s="28">
        <v>4</v>
      </c>
      <c r="B104" s="25" t="s">
        <v>55</v>
      </c>
      <c r="C104" s="34">
        <v>1</v>
      </c>
      <c r="D104" s="28" t="e">
        <f>ROUNDDOWN(#REF!*1.32,1)</f>
        <v>#REF!</v>
      </c>
      <c r="E104" s="28">
        <v>12</v>
      </c>
      <c r="F104" s="28">
        <f t="shared" si="17"/>
        <v>60</v>
      </c>
      <c r="G104" s="28" t="e">
        <f t="shared" si="18"/>
        <v>#REF!</v>
      </c>
      <c r="H104" s="28">
        <v>10</v>
      </c>
      <c r="I104" s="28" t="e">
        <f t="shared" si="19"/>
        <v>#REF!</v>
      </c>
      <c r="J104" s="28">
        <v>40</v>
      </c>
      <c r="K104" s="28" t="e">
        <f t="shared" si="20"/>
        <v>#REF!</v>
      </c>
      <c r="L104" s="28" t="s">
        <v>10</v>
      </c>
      <c r="M104" s="28" t="e">
        <f t="shared" si="21"/>
        <v>#REF!</v>
      </c>
      <c r="N104" s="29" t="e">
        <f t="shared" si="22"/>
        <v>#REF!</v>
      </c>
      <c r="O104" s="30" t="e">
        <f t="shared" si="23"/>
        <v>#REF!</v>
      </c>
      <c r="P104" s="35" t="s">
        <v>70</v>
      </c>
    </row>
    <row r="105" spans="1:16" x14ac:dyDescent="0.25">
      <c r="A105" s="28">
        <v>5</v>
      </c>
      <c r="B105" s="25" t="s">
        <v>55</v>
      </c>
      <c r="C105" s="34">
        <v>1</v>
      </c>
      <c r="D105" s="28" t="e">
        <f>ROUNDDOWN(#REF!*1.32,1)</f>
        <v>#REF!</v>
      </c>
      <c r="E105" s="28">
        <v>12</v>
      </c>
      <c r="F105" s="28">
        <f t="shared" si="17"/>
        <v>60</v>
      </c>
      <c r="G105" s="28" t="e">
        <f t="shared" si="18"/>
        <v>#REF!</v>
      </c>
      <c r="H105" s="28">
        <v>10</v>
      </c>
      <c r="I105" s="28" t="e">
        <f t="shared" si="19"/>
        <v>#REF!</v>
      </c>
      <c r="J105" s="28">
        <v>50</v>
      </c>
      <c r="K105" s="28" t="e">
        <f t="shared" si="20"/>
        <v>#REF!</v>
      </c>
      <c r="L105" s="28" t="s">
        <v>10</v>
      </c>
      <c r="M105" s="28" t="e">
        <f t="shared" si="21"/>
        <v>#REF!</v>
      </c>
      <c r="N105" s="29" t="e">
        <f t="shared" si="22"/>
        <v>#REF!</v>
      </c>
      <c r="O105" s="30" t="e">
        <f t="shared" si="23"/>
        <v>#REF!</v>
      </c>
      <c r="P105" s="35" t="s">
        <v>72</v>
      </c>
    </row>
    <row r="106" spans="1:16" x14ac:dyDescent="0.25">
      <c r="A106" s="28">
        <v>6</v>
      </c>
      <c r="B106" s="25" t="s">
        <v>71</v>
      </c>
      <c r="C106" s="34">
        <v>1</v>
      </c>
      <c r="D106" s="28" t="e">
        <f>ROUNDDOWN(#REF!*1.32,1)</f>
        <v>#REF!</v>
      </c>
      <c r="E106" s="28"/>
      <c r="F106" s="28" t="str">
        <f t="shared" si="17"/>
        <v>-</v>
      </c>
      <c r="G106" s="28" t="e">
        <f t="shared" si="18"/>
        <v>#REF!</v>
      </c>
      <c r="H106" s="28" t="s">
        <v>10</v>
      </c>
      <c r="I106" s="28" t="e">
        <f t="shared" si="19"/>
        <v>#REF!</v>
      </c>
      <c r="J106" s="28"/>
      <c r="K106" s="28" t="e">
        <f t="shared" si="20"/>
        <v>#REF!</v>
      </c>
      <c r="L106" s="28" t="s">
        <v>10</v>
      </c>
      <c r="M106" s="28" t="e">
        <f t="shared" si="21"/>
        <v>#REF!</v>
      </c>
      <c r="N106" s="29" t="e">
        <f t="shared" si="22"/>
        <v>#REF!</v>
      </c>
      <c r="O106" s="30" t="e">
        <f t="shared" si="23"/>
        <v>#REF!</v>
      </c>
      <c r="P106" s="35"/>
    </row>
    <row r="107" spans="1:16" s="4" customFormat="1" x14ac:dyDescent="0.25">
      <c r="A107" s="7"/>
      <c r="B107" s="5" t="s">
        <v>18</v>
      </c>
      <c r="C107" s="6">
        <f>IF(SUM(C101:C106)=0,"-",SUM(C101:C106))</f>
        <v>6</v>
      </c>
      <c r="D107" s="6" t="e">
        <f>IF(SUM(D101:D106)=0,"-",SUM(D101:D106))</f>
        <v>#REF!</v>
      </c>
      <c r="E107" s="6" t="s">
        <v>10</v>
      </c>
      <c r="F107" s="6">
        <f>IF(SUM(F101:F106)=0,"-",SUM(F101:F106))</f>
        <v>280</v>
      </c>
      <c r="G107" s="6" t="e">
        <f>IF(SUM(G101:G106)=0,"-",SUM(G101:G106))</f>
        <v>#REF!</v>
      </c>
      <c r="H107" s="6" t="s">
        <v>10</v>
      </c>
      <c r="I107" s="6" t="e">
        <f>IF(SUM(I101:I106)=0,"-",SUM(I101:I106))</f>
        <v>#REF!</v>
      </c>
      <c r="J107" s="6" t="s">
        <v>10</v>
      </c>
      <c r="K107" s="6" t="e">
        <f>IF(SUM(K101:K106)=0,"-",SUM(K101:K106))</f>
        <v>#REF!</v>
      </c>
      <c r="L107" s="6" t="s">
        <v>10</v>
      </c>
      <c r="M107" s="6" t="e">
        <f>IF(SUM(M101:M106)=0,"-",SUM(M101:M106))</f>
        <v>#REF!</v>
      </c>
      <c r="N107" s="6" t="e">
        <f>IF(SUM(N101:N106)=0,"-",SUM(N101:N106))</f>
        <v>#REF!</v>
      </c>
      <c r="O107" s="6" t="e">
        <f>IF(SUM(O101:O106)=0,"-",SUM(O101:O106))</f>
        <v>#REF!</v>
      </c>
      <c r="P107" s="10"/>
    </row>
    <row r="108" spans="1:16" x14ac:dyDescent="0.25">
      <c r="A108" s="28" t="s">
        <v>139</v>
      </c>
      <c r="B108" s="96" t="s">
        <v>148</v>
      </c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</row>
    <row r="109" spans="1:16" ht="26.4" x14ac:dyDescent="0.25">
      <c r="A109" s="28">
        <v>1</v>
      </c>
      <c r="B109" s="25" t="s">
        <v>53</v>
      </c>
      <c r="C109" s="34">
        <v>1</v>
      </c>
      <c r="D109" s="28" t="e">
        <f>ROUNDDOWN(#REF!*1.32,1)</f>
        <v>#REF!</v>
      </c>
      <c r="E109" s="28">
        <v>11</v>
      </c>
      <c r="F109" s="28">
        <f>IF(LOOKUP(IF(E109="-",0,E109),ранг,над_за_ранг)=0,"-",LOOKUP(IF(E109="-",0,E109),ранг,над_за_ранг))</f>
        <v>70</v>
      </c>
      <c r="G109" s="28" t="e">
        <f>D109+IF(F109="-",0,F109)</f>
        <v>#REF!</v>
      </c>
      <c r="H109" s="28" t="s">
        <v>10</v>
      </c>
      <c r="I109" s="28" t="e">
        <f>IF((IF(G109="-",0,G109)*IF(H109="-",0,H109)/100)=0,"-",IF(G109="-",0,G109)*IF(H109="-",0,H109)/100)</f>
        <v>#REF!</v>
      </c>
      <c r="J109" s="28">
        <v>50</v>
      </c>
      <c r="K109" s="28" t="e">
        <f>IF((IF($G109="-",0,$G109)*IF(J109="-",0,J109)/100)=0,"-",IF($G109="-",0,$G109)*IF(J109="-",0,J109)/100)</f>
        <v>#REF!</v>
      </c>
      <c r="L109" s="28" t="s">
        <v>10</v>
      </c>
      <c r="M109" s="28" t="e">
        <f>IF((IF($D109="-",0,$D109)*IF(L109="-",0,L109)/100)=0,"-",IF($D109="-",0,$D109)*IF(L109="-",0,L109)/100)</f>
        <v>#REF!</v>
      </c>
      <c r="N109" s="29" t="e">
        <f>IF((G109+IF(K109="-",0,K109)+IF(I109="-",0,I109)+IF(M109="-",0,M109))&lt;min,min-(G109+IF(K109="-",0,K109)+IF(I109="-",0,I109)+IF(M109="-",0,M109)),"-")</f>
        <v>#REF!</v>
      </c>
      <c r="O109" s="30" t="e">
        <f>G109+IF(K109="-",0,K109)+IF(I109="-",0,I109)+IF(N109="-",0,N109)+IF(M109="-",0,M109)</f>
        <v>#REF!</v>
      </c>
      <c r="P109" s="35" t="s">
        <v>73</v>
      </c>
    </row>
    <row r="110" spans="1:16" x14ac:dyDescent="0.25">
      <c r="A110" s="28" t="s">
        <v>140</v>
      </c>
      <c r="B110" s="96" t="s">
        <v>74</v>
      </c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</row>
    <row r="111" spans="1:16" ht="52.8" x14ac:dyDescent="0.25">
      <c r="A111" s="28">
        <v>2</v>
      </c>
      <c r="B111" s="25" t="s">
        <v>75</v>
      </c>
      <c r="C111" s="34">
        <v>1</v>
      </c>
      <c r="D111" s="28" t="e">
        <f>ROUNDDOWN(#REF!*1.32,1)</f>
        <v>#REF!</v>
      </c>
      <c r="E111" s="28">
        <v>11</v>
      </c>
      <c r="F111" s="28">
        <f>IF(LOOKUP(IF(E111="-",0,E111),ранг,над_за_ранг)=0,"-",LOOKUP(IF(E111="-",0,E111),ранг,над_за_ранг))</f>
        <v>70</v>
      </c>
      <c r="G111" s="28" t="e">
        <f>D111+IF(F111="-",0,F111)</f>
        <v>#REF!</v>
      </c>
      <c r="H111" s="28" t="s">
        <v>10</v>
      </c>
      <c r="I111" s="28" t="e">
        <f>IF((IF(G111="-",0,G111)*IF(H111="-",0,H111)/100)=0,"-",IF(G111="-",0,G111)*IF(H111="-",0,H111)/100)</f>
        <v>#REF!</v>
      </c>
      <c r="J111" s="28">
        <v>50</v>
      </c>
      <c r="K111" s="28" t="e">
        <f>IF((IF($G111="-",0,$G111)*IF(J111="-",0,J111)/100)=0,"-",IF($G111="-",0,$G111)*IF(J111="-",0,J111)/100)</f>
        <v>#REF!</v>
      </c>
      <c r="L111" s="28" t="s">
        <v>10</v>
      </c>
      <c r="M111" s="28" t="e">
        <f>IF((IF($D111="-",0,$D111)*IF(L111="-",0,L111)/100)=0,"-",IF($D111="-",0,$D111)*IF(L111="-",0,L111)/100)</f>
        <v>#REF!</v>
      </c>
      <c r="N111" s="29" t="e">
        <f>IF((G111+IF(K111="-",0,K111)+IF(I111="-",0,I111)+IF(M111="-",0,M111))&lt;min,min-(G111+IF(K111="-",0,K111)+IF(I111="-",0,I111)+IF(M111="-",0,M111)),"-")</f>
        <v>#REF!</v>
      </c>
      <c r="O111" s="30" t="e">
        <f>G111+IF(K111="-",0,K111)+IF(I111="-",0,I111)+IF(N111="-",0,N111)+IF(M111="-",0,M111)</f>
        <v>#REF!</v>
      </c>
      <c r="P111" s="35" t="s">
        <v>76</v>
      </c>
    </row>
    <row r="112" spans="1:16" ht="39.6" x14ac:dyDescent="0.25">
      <c r="A112" s="28">
        <v>3</v>
      </c>
      <c r="B112" s="25" t="s">
        <v>77</v>
      </c>
      <c r="C112" s="34">
        <v>1</v>
      </c>
      <c r="D112" s="28" t="e">
        <f>ROUNDDOWN(#REF!*1.32,1)</f>
        <v>#REF!</v>
      </c>
      <c r="E112" s="28">
        <v>12</v>
      </c>
      <c r="F112" s="28">
        <f>IF(LOOKUP(IF(E112="-",0,E112),ранг,над_за_ранг)=0,"-",LOOKUP(IF(E112="-",0,E112),ранг,над_за_ранг))</f>
        <v>60</v>
      </c>
      <c r="G112" s="28" t="e">
        <f>D112+IF(F112="-",0,F112)</f>
        <v>#REF!</v>
      </c>
      <c r="H112" s="28">
        <v>15</v>
      </c>
      <c r="I112" s="28" t="e">
        <f>IF((IF(G112="-",0,G112)*IF(H112="-",0,H112)/100)=0,"-",IF(G112="-",0,G112)*IF(H112="-",0,H112)/100)</f>
        <v>#REF!</v>
      </c>
      <c r="J112" s="28">
        <v>40</v>
      </c>
      <c r="K112" s="28" t="e">
        <f>IF((IF($G112="-",0,$G112)*IF(J112="-",0,J112)/100)=0,"-",IF($G112="-",0,$G112)*IF(J112="-",0,J112)/100)</f>
        <v>#REF!</v>
      </c>
      <c r="L112" s="28" t="s">
        <v>10</v>
      </c>
      <c r="M112" s="28" t="e">
        <f>IF((IF($D112="-",0,$D112)*IF(L112="-",0,L112)/100)=0,"-",IF($D112="-",0,$D112)*IF(L112="-",0,L112)/100)</f>
        <v>#REF!</v>
      </c>
      <c r="N112" s="29" t="e">
        <f>IF((G112+IF(K112="-",0,K112)+IF(I112="-",0,I112)+IF(M112="-",0,M112))&lt;min,min-(G112+IF(K112="-",0,K112)+IF(I112="-",0,I112)+IF(M112="-",0,M112)),"-")</f>
        <v>#REF!</v>
      </c>
      <c r="O112" s="30" t="e">
        <f>G112+IF(K112="-",0,K112)+IF(I112="-",0,I112)+IF(N112="-",0,N112)+IF(M112="-",0,M112)</f>
        <v>#REF!</v>
      </c>
      <c r="P112" s="35" t="s">
        <v>226</v>
      </c>
    </row>
    <row r="113" spans="1:16" x14ac:dyDescent="0.25">
      <c r="A113" s="28" t="s">
        <v>149</v>
      </c>
      <c r="B113" s="96" t="s">
        <v>78</v>
      </c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</row>
    <row r="114" spans="1:16" ht="39.6" x14ac:dyDescent="0.25">
      <c r="A114" s="28">
        <v>4</v>
      </c>
      <c r="B114" s="25" t="s">
        <v>79</v>
      </c>
      <c r="C114" s="34">
        <v>1</v>
      </c>
      <c r="D114" s="28" t="e">
        <f>ROUNDDOWN(#REF!*1.32,1)</f>
        <v>#REF!</v>
      </c>
      <c r="E114" s="28">
        <v>11</v>
      </c>
      <c r="F114" s="28">
        <f>IF(LOOKUP(IF(E114="-",0,E114),ранг,над_за_ранг)=0,"-",LOOKUP(IF(E114="-",0,E114),ранг,над_за_ранг))</f>
        <v>70</v>
      </c>
      <c r="G114" s="28" t="e">
        <f>D114+IF(F114="-",0,F114)</f>
        <v>#REF!</v>
      </c>
      <c r="H114" s="28">
        <v>15</v>
      </c>
      <c r="I114" s="28" t="e">
        <f>IF((IF(G114="-",0,G114)*IF(H114="-",0,H114)/100)=0,"-",IF(G114="-",0,G114)*IF(H114="-",0,H114)/100)</f>
        <v>#REF!</v>
      </c>
      <c r="J114" s="28">
        <v>50</v>
      </c>
      <c r="K114" s="28" t="e">
        <f>IF((IF($G114="-",0,$G114)*IF(J114="-",0,J114)/100)=0,"-",IF($G114="-",0,$G114)*IF(J114="-",0,J114)/100)</f>
        <v>#REF!</v>
      </c>
      <c r="L114" s="28" t="s">
        <v>10</v>
      </c>
      <c r="M114" s="28" t="e">
        <f>IF((IF($D114="-",0,$D114)*IF(L114="-",0,L114)/100)=0,"-",IF($D114="-",0,$D114)*IF(L114="-",0,L114)/100)</f>
        <v>#REF!</v>
      </c>
      <c r="N114" s="29" t="e">
        <f>IF((G114+IF(K114="-",0,K114)+IF(I114="-",0,I114)+IF(M114="-",0,M114))&lt;min,min-(G114+IF(K114="-",0,K114)+IF(I114="-",0,I114)+IF(M114="-",0,M114)),"-")</f>
        <v>#REF!</v>
      </c>
      <c r="O114" s="30" t="e">
        <f>G114+IF(K114="-",0,K114)+IF(I114="-",0,I114)+IF(N114="-",0,N114)+IF(M114="-",0,M114)</f>
        <v>#REF!</v>
      </c>
      <c r="P114" s="35" t="s">
        <v>80</v>
      </c>
    </row>
    <row r="115" spans="1:16" ht="26.4" x14ac:dyDescent="0.25">
      <c r="A115" s="28">
        <v>5</v>
      </c>
      <c r="B115" s="25" t="s">
        <v>81</v>
      </c>
      <c r="C115" s="34">
        <v>1</v>
      </c>
      <c r="D115" s="28" t="e">
        <f>ROUNDDOWN(#REF!*1.32,1)</f>
        <v>#REF!</v>
      </c>
      <c r="E115" s="28">
        <v>13</v>
      </c>
      <c r="F115" s="28">
        <f>IF(LOOKUP(IF(E115="-",0,E115),ранг,над_за_ранг)=0,"-",LOOKUP(IF(E115="-",0,E115),ранг,над_за_ранг))</f>
        <v>55</v>
      </c>
      <c r="G115" s="28" t="e">
        <f>D115+IF(F115="-",0,F115)</f>
        <v>#REF!</v>
      </c>
      <c r="H115" s="28" t="s">
        <v>10</v>
      </c>
      <c r="I115" s="28" t="e">
        <f>IF((IF(G115="-",0,G115)*IF(H115="-",0,H115)/100)=0,"-",IF(G115="-",0,G115)*IF(H115="-",0,H115)/100)</f>
        <v>#REF!</v>
      </c>
      <c r="J115" s="28">
        <v>40</v>
      </c>
      <c r="K115" s="28" t="e">
        <f>IF((IF($G115="-",0,$G115)*IF(J115="-",0,J115)/100)=0,"-",IF($G115="-",0,$G115)*IF(J115="-",0,J115)/100)</f>
        <v>#REF!</v>
      </c>
      <c r="L115" s="28" t="s">
        <v>10</v>
      </c>
      <c r="M115" s="28" t="e">
        <f>IF((IF($D115="-",0,$D115)*IF(L115="-",0,L115)/100)=0,"-",IF($D115="-",0,$D115)*IF(L115="-",0,L115)/100)</f>
        <v>#REF!</v>
      </c>
      <c r="N115" s="29" t="e">
        <f>IF((G115+IF(K115="-",0,K115)+IF(I115="-",0,I115)+IF(M115="-",0,M115))&lt;min,min-(G115+IF(K115="-",0,K115)+IF(I115="-",0,I115)+IF(M115="-",0,M115)),"-")</f>
        <v>#REF!</v>
      </c>
      <c r="O115" s="30" t="e">
        <f>G115+IF(K115="-",0,K115)+IF(I115="-",0,I115)+IF(N115="-",0,N115)+IF(M115="-",0,M115)</f>
        <v>#REF!</v>
      </c>
      <c r="P115" s="35" t="s">
        <v>176</v>
      </c>
    </row>
    <row r="116" spans="1:16" s="21" customFormat="1" x14ac:dyDescent="0.25">
      <c r="A116" s="6"/>
      <c r="B116" s="5" t="s">
        <v>18</v>
      </c>
      <c r="C116" s="6">
        <f>IF(IF(C115="-",0,C115)+IF(C114="-",0,C114)+IF(C112="-",0,C112)+IF(C111="-",0,C111)+IF(C109="-",0,C109)=0,"-",IF(C115="-",0,C115)+IF(C114="-",0,C114)+IF(C112="-",0,C112)+IF(C111="-",0,C111)+IF(C109="-",0,C109))</f>
        <v>5</v>
      </c>
      <c r="D116" s="6" t="e">
        <f>IF(IF(D115="-",0,D115)+IF(D114="-",0,D114)+IF(D112="-",0,D112)+IF(D111="-",0,D111)+IF(D109="-",0,D109)=0,"-",IF(D115="-",0,D115)+IF(D114="-",0,D114)+IF(D112="-",0,D112)+IF(D111="-",0,D111)+IF(D109="-",0,D109))</f>
        <v>#REF!</v>
      </c>
      <c r="E116" s="6" t="s">
        <v>10</v>
      </c>
      <c r="F116" s="6">
        <f>IF(IF(F115="-",0,F115)+IF(F114="-",0,F114)+IF(F112="-",0,F112)+IF(F111="-",0,F111)+IF(F109="-",0,F109)=0,"-",IF(F115="-",0,F115)+IF(F114="-",0,F114)+IF(F112="-",0,F112)+IF(F111="-",0,F111)+IF(F109="-",0,F109))</f>
        <v>325</v>
      </c>
      <c r="G116" s="6" t="e">
        <f>IF(IF(G115="-",0,G115)+IF(G114="-",0,G114)+IF(G112="-",0,G112)+IF(G111="-",0,G111)+IF(G109="-",0,G109)=0,"-",IF(G115="-",0,G115)+IF(G114="-",0,G114)+IF(G112="-",0,G112)+IF(G111="-",0,G111)+IF(G109="-",0,G109))</f>
        <v>#REF!</v>
      </c>
      <c r="H116" s="6">
        <f>IF(IF(H115="-",0,H115)+IF(H114="-",0,H114)+IF(H112="-",0,H112)+IF(H111="-",0,H111)+IF(H109="-",0,H109)=0,"-",IF(H115="-",0,H115)+IF(H114="-",0,H114)+IF(H112="-",0,H112)+IF(H111="-",0,H111)+IF(H109="-",0,H109))</f>
        <v>30</v>
      </c>
      <c r="I116" s="6" t="e">
        <f>IF(IF(I115="-",0,I115)+IF(I114="-",0,I114)+IF(I112="-",0,I112)+IF(I111="-",0,I111)+IF(I109="-",0,I109)=0,"-",IF(I115="-",0,I115)+IF(I114="-",0,I114)+IF(I112="-",0,I112)+IF(I111="-",0,I111)+IF(I109="-",0,I109))</f>
        <v>#REF!</v>
      </c>
      <c r="J116" s="6" t="s">
        <v>10</v>
      </c>
      <c r="K116" s="6" t="e">
        <f>IF(IF(K115="-",0,K115)+IF(K114="-",0,K114)+IF(K112="-",0,K112)+IF(K111="-",0,K111)+IF(K109="-",0,K109)=0,"-",IF(K115="-",0,K115)+IF(K114="-",0,K114)+IF(K112="-",0,K112)+IF(K111="-",0,K111)+IF(K109="-",0,K109))</f>
        <v>#REF!</v>
      </c>
      <c r="L116" s="6" t="str">
        <f>IF(IF(L115="-",0,L115)+IF(L114="-",0,L114)+IF(L112="-",0,L112)+IF(L111="-",0,L111)+IF(L109="-",0,L109)=0,"-",IF(L115="-",0,L115)+IF(L114="-",0,L114)+IF(L112="-",0,L112)+IF(L111="-",0,L111)+IF(L109="-",0,L109))</f>
        <v>-</v>
      </c>
      <c r="M116" s="6" t="e">
        <f>IF(IF(M115="-",0,M115)+IF(M114="-",0,M114)+IF(M112="-",0,M112)+IF(M111="-",0,M111)+IF(M109="-",0,M109)=0,"-",IF(M115="-",0,M115)+IF(M114="-",0,M114)+IF(M112="-",0,M112)+IF(M111="-",0,M111)+IF(M109="-",0,M109))</f>
        <v>#REF!</v>
      </c>
      <c r="N116" s="6" t="e">
        <f>IF(IF(N115="-",0,N115)+IF(N114="-",0,N114)+IF(N112="-",0,N112)+IF(N111="-",0,N111)+IF(N109="-",0,N109)=0,"-",IF(N115="-",0,N115)+IF(N114="-",0,N114)+IF(N112="-",0,N112)+IF(N111="-",0,N111)+IF(N109="-",0,N109))</f>
        <v>#REF!</v>
      </c>
      <c r="O116" s="6" t="e">
        <f>IF(IF(O115="-",0,O115)+IF(O114="-",0,O114)+IF(O112="-",0,O112)+IF(O111="-",0,O111)+IF(O109="-",0,O109)=0,"-",IF(O115="-",0,O115)+IF(O114="-",0,O114)+IF(O112="-",0,O112)+IF(O111="-",0,O111)+IF(O109="-",0,O109))</f>
        <v>#REF!</v>
      </c>
      <c r="P116" s="5"/>
    </row>
    <row r="117" spans="1:16" s="21" customFormat="1" x14ac:dyDescent="0.25">
      <c r="A117" s="28" t="s">
        <v>151</v>
      </c>
      <c r="B117" s="96" t="s">
        <v>188</v>
      </c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</row>
    <row r="118" spans="1:16" s="21" customFormat="1" ht="26.4" x14ac:dyDescent="0.25">
      <c r="A118" s="28">
        <v>1</v>
      </c>
      <c r="B118" s="25" t="s">
        <v>88</v>
      </c>
      <c r="C118" s="34">
        <v>1</v>
      </c>
      <c r="D118" s="28" t="e">
        <f>ROUNDDOWN(#REF!*1.32,1)</f>
        <v>#REF!</v>
      </c>
      <c r="E118" s="28">
        <v>13</v>
      </c>
      <c r="F118" s="28">
        <f>IF(LOOKUP(IF(E118="-",0,E118),ранг,над_за_ранг)=0,"-",LOOKUP(IF(E118="-",0,E118),ранг,над_за_ранг))</f>
        <v>55</v>
      </c>
      <c r="G118" s="28" t="e">
        <f>D118+IF(F118="-",0,F118)</f>
        <v>#REF!</v>
      </c>
      <c r="H118" s="28" t="s">
        <v>10</v>
      </c>
      <c r="I118" s="28" t="e">
        <f>IF((IF(G118="-",0,G118)*IF(H118="-",0,H118)/100)=0,"-",IF(G118="-",0,G118)*IF(H118="-",0,H118)/100)</f>
        <v>#REF!</v>
      </c>
      <c r="J118" s="28">
        <v>45</v>
      </c>
      <c r="K118" s="28" t="e">
        <f>IF((IF($G118="-",0,$G118)*IF(J118="-",0,J118)/100)=0,"-",IF($G118="-",0,$G118)*IF(J118="-",0,J118)/100)</f>
        <v>#REF!</v>
      </c>
      <c r="L118" s="28" t="s">
        <v>10</v>
      </c>
      <c r="M118" s="28" t="e">
        <f>IF((IF($D118="-",0,$D118)*IF(L118="-",0,L118)/100)=0,"-",IF($D118="-",0,$D118)*IF(L118="-",0,L118)/100)</f>
        <v>#REF!</v>
      </c>
      <c r="N118" s="29" t="e">
        <f>IF((G118+IF(K118="-",0,K118)+IF(I118="-",0,I118)+IF(M118="-",0,M118))&lt;min,min-(G118+IF(K118="-",0,K118)+IF(I118="-",0,I118)+IF(M118="-",0,M118)),"-")</f>
        <v>#REF!</v>
      </c>
      <c r="O118" s="30" t="e">
        <f>G118+IF(K118="-",0,K118)+IF(I118="-",0,I118)+IF(N118="-",0,N118)+IF(M118="-",0,M118)</f>
        <v>#REF!</v>
      </c>
      <c r="P118" s="35" t="s">
        <v>222</v>
      </c>
    </row>
    <row r="119" spans="1:16" s="21" customFormat="1" x14ac:dyDescent="0.25">
      <c r="A119" s="7"/>
      <c r="B119" s="5" t="s">
        <v>18</v>
      </c>
      <c r="C119" s="6">
        <f>IF(SUM(C118)=0,"-",SUM(C118))</f>
        <v>1</v>
      </c>
      <c r="D119" s="6" t="e">
        <f>IF(SUM(D118)=0,"-",SUM(D118))</f>
        <v>#REF!</v>
      </c>
      <c r="E119" s="6" t="s">
        <v>10</v>
      </c>
      <c r="F119" s="6">
        <f>IF(SUM(F118)=0,"-",SUM(F118))</f>
        <v>55</v>
      </c>
      <c r="G119" s="6" t="e">
        <f>IF(SUM(G118)=0,"-",SUM(G118))</f>
        <v>#REF!</v>
      </c>
      <c r="H119" s="6" t="str">
        <f>IF(SUM(H118)=0,"-",SUM(H118))</f>
        <v>-</v>
      </c>
      <c r="I119" s="6" t="e">
        <f>IF(SUM(I118)=0,"-",SUM(I118))</f>
        <v>#REF!</v>
      </c>
      <c r="J119" s="6" t="s">
        <v>10</v>
      </c>
      <c r="K119" s="6" t="e">
        <f>IF(SUM(K118)=0,"-",SUM(K118))</f>
        <v>#REF!</v>
      </c>
      <c r="L119" s="6" t="str">
        <f>IF(SUM(L118)=0,"-",SUM(L118))</f>
        <v>-</v>
      </c>
      <c r="M119" s="6" t="e">
        <f>IF(SUM(M118)=0,"-",SUM(M118))</f>
        <v>#REF!</v>
      </c>
      <c r="N119" s="6" t="e">
        <f>IF(SUM(N118)=0,"-",SUM(N118))</f>
        <v>#REF!</v>
      </c>
      <c r="O119" s="6" t="e">
        <f>IF(SUM(O118)=0,"-",SUM(O118))</f>
        <v>#REF!</v>
      </c>
      <c r="P119" s="35"/>
    </row>
    <row r="120" spans="1:16" s="21" customFormat="1" x14ac:dyDescent="0.25">
      <c r="A120" s="7"/>
      <c r="B120" s="96" t="s">
        <v>203</v>
      </c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</row>
    <row r="121" spans="1:16" s="21" customFormat="1" ht="26.4" x14ac:dyDescent="0.25">
      <c r="A121" s="7"/>
      <c r="B121" s="25" t="s">
        <v>204</v>
      </c>
      <c r="C121" s="34">
        <v>1</v>
      </c>
      <c r="D121" s="28" t="e">
        <f>ROUNDDOWN(#REF!*1.32,1)</f>
        <v>#REF!</v>
      </c>
      <c r="E121" s="28">
        <v>13</v>
      </c>
      <c r="F121" s="28">
        <f>IF(LOOKUP(IF(E121="-",0,E121),ранг,над_за_ранг)=0,"-",LOOKUP(IF(E121="-",0,E121),ранг,над_за_ранг))</f>
        <v>55</v>
      </c>
      <c r="G121" s="28" t="e">
        <f>D121+IF(F121="-",0,F121)</f>
        <v>#REF!</v>
      </c>
      <c r="H121" s="28" t="s">
        <v>10</v>
      </c>
      <c r="I121" s="28" t="e">
        <f>IF((IF(G121="-",0,G121)*IF(H121="-",0,H121)/100)=0,"-",IF(G121="-",0,G121)*IF(H121="-",0,H121)/100)</f>
        <v>#REF!</v>
      </c>
      <c r="J121" s="28">
        <v>40</v>
      </c>
      <c r="K121" s="28" t="e">
        <f>IF((IF($G121="-",0,$G121)*IF(J121="-",0,J121)/100)=0,"-",IF($G121="-",0,$G121)*IF(J121="-",0,J121)/100)</f>
        <v>#REF!</v>
      </c>
      <c r="L121" s="28" t="s">
        <v>10</v>
      </c>
      <c r="M121" s="28" t="e">
        <f>IF((IF($D121="-",0,$D121)*IF(L121="-",0,L121)/100)=0,"-",IF($D121="-",0,$D121)*IF(L121="-",0,L121)/100)</f>
        <v>#REF!</v>
      </c>
      <c r="N121" s="29" t="e">
        <f>IF((G121+IF(K121="-",0,K121)+IF(I121="-",0,I121)+IF(M121="-",0,M121))&lt;min,min-(G121+IF(K121="-",0,K121)+IF(I121="-",0,I121)+IF(M121="-",0,M121)),"-")</f>
        <v>#REF!</v>
      </c>
      <c r="O121" s="30" t="e">
        <f>G121+IF(K121="-",0,K121)+IF(I121="-",0,I121)+IF(N121="-",0,N121)+IF(M121="-",0,M121)</f>
        <v>#REF!</v>
      </c>
      <c r="P121" s="35" t="s">
        <v>223</v>
      </c>
    </row>
    <row r="122" spans="1:16" s="21" customFormat="1" x14ac:dyDescent="0.25">
      <c r="A122" s="7"/>
      <c r="B122" s="5" t="s">
        <v>18</v>
      </c>
      <c r="C122" s="6">
        <f>IF(SUM(C121)=0,"-",SUM(C121))</f>
        <v>1</v>
      </c>
      <c r="D122" s="6" t="e">
        <f>IF(SUM(D121)=0,"-",SUM(D121))</f>
        <v>#REF!</v>
      </c>
      <c r="E122" s="6" t="s">
        <v>10</v>
      </c>
      <c r="F122" s="6">
        <f>IF(SUM(F121)=0,"-",SUM(F121))</f>
        <v>55</v>
      </c>
      <c r="G122" s="6" t="e">
        <f>IF(SUM(G121)=0,"-",SUM(G121))</f>
        <v>#REF!</v>
      </c>
      <c r="H122" s="6" t="str">
        <f>IF(SUM(H121)=0,"-",SUM(H121))</f>
        <v>-</v>
      </c>
      <c r="I122" s="6" t="e">
        <f>IF(SUM(I121)=0,"-",SUM(I121))</f>
        <v>#REF!</v>
      </c>
      <c r="J122" s="6" t="s">
        <v>10</v>
      </c>
      <c r="K122" s="6" t="e">
        <f>IF(SUM(K121)=0,"-",SUM(K121))</f>
        <v>#REF!</v>
      </c>
      <c r="L122" s="6" t="str">
        <f>IF(SUM(L121)=0,"-",SUM(L121))</f>
        <v>-</v>
      </c>
      <c r="M122" s="6" t="e">
        <f>IF(SUM(M121)=0,"-",SUM(M121))</f>
        <v>#REF!</v>
      </c>
      <c r="N122" s="6" t="e">
        <f>IF(SUM(N121)=0,"-",SUM(N121))</f>
        <v>#REF!</v>
      </c>
      <c r="O122" s="6" t="e">
        <f>IF(SUM(O121)=0,"-",SUM(O121))</f>
        <v>#REF!</v>
      </c>
      <c r="P122" s="35"/>
    </row>
    <row r="123" spans="1:16" customFormat="1" x14ac:dyDescent="0.25">
      <c r="A123" s="28" t="s">
        <v>152</v>
      </c>
      <c r="B123" s="96" t="s">
        <v>150</v>
      </c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</row>
    <row r="124" spans="1:16" customFormat="1" ht="26.4" x14ac:dyDescent="0.25">
      <c r="A124" s="34">
        <v>1</v>
      </c>
      <c r="B124" s="25" t="s">
        <v>53</v>
      </c>
      <c r="C124" s="34">
        <v>1</v>
      </c>
      <c r="D124" s="28" t="e">
        <f>ROUNDDOWN(#REF!*1.32,1)</f>
        <v>#REF!</v>
      </c>
      <c r="E124" s="34">
        <v>10</v>
      </c>
      <c r="F124" s="28">
        <f>IF(LOOKUP(IF(E124="-",0,E124),ранг,над_за_ранг)=0,"-",LOOKUP(IF(E124="-",0,E124),ранг,над_за_ранг))</f>
        <v>80</v>
      </c>
      <c r="G124" s="28" t="e">
        <f>D124+IF(F124="-",0,F124)</f>
        <v>#REF!</v>
      </c>
      <c r="H124" s="28">
        <v>15</v>
      </c>
      <c r="I124" s="28" t="e">
        <f>IF((IF(G124="-",0,G124)*IF(H124="-",0,H124)/100)=0,"-",IF(G124="-",0,G124)*IF(H124="-",0,H124)/100)</f>
        <v>#REF!</v>
      </c>
      <c r="J124" s="34">
        <v>50</v>
      </c>
      <c r="K124" s="28" t="e">
        <f>IF((IF($G124="-",0,$G124)*IF(J124="-",0,J124)/100)=0,"-",IF($G124="-",0,$G124)*IF(J124="-",0,J124)/100)</f>
        <v>#REF!</v>
      </c>
      <c r="L124" s="28"/>
      <c r="M124" s="28" t="e">
        <f>IF((IF($D124="-",0,$D124)*IF(L124="-",0,L124)/100)=0,"-",IF($D124="-",0,$D124)*IF(L124="-",0,L124)/100)</f>
        <v>#REF!</v>
      </c>
      <c r="N124" s="29" t="e">
        <f>IF((G124+IF(K124="-",0,K124)+IF(I124="-",0,I124)+IF(M124="-",0,M124))&lt;min,min-(G124+IF(K124="-",0,K124)+IF(I124="-",0,I124)+IF(M124="-",0,M124)),"-")</f>
        <v>#REF!</v>
      </c>
      <c r="O124" s="30" t="e">
        <f>G124+IF(K124="-",0,K124)+IF(I124="-",0,I124)+IF(N124="-",0,N124)+IF(M124="-",0,M124)</f>
        <v>#REF!</v>
      </c>
      <c r="P124" s="33" t="s">
        <v>91</v>
      </c>
    </row>
    <row r="125" spans="1:16" customFormat="1" ht="26.4" x14ac:dyDescent="0.25">
      <c r="A125" s="34">
        <v>2</v>
      </c>
      <c r="B125" s="25" t="s">
        <v>82</v>
      </c>
      <c r="C125" s="34">
        <v>1</v>
      </c>
      <c r="D125" s="28" t="e">
        <f>ROUNDDOWN(#REF!*1.32,1)</f>
        <v>#REF!</v>
      </c>
      <c r="E125" s="34">
        <v>7</v>
      </c>
      <c r="F125" s="28">
        <f>IF(LOOKUP(IF(E125="-",0,E125),ранг,над_за_ранг)=0,"-",LOOKUP(IF(E125="-",0,E125),ранг,над_за_ранг))</f>
        <v>110</v>
      </c>
      <c r="G125" s="28" t="e">
        <f>D125+IF(F125="-",0,F125)</f>
        <v>#REF!</v>
      </c>
      <c r="H125" s="28">
        <v>15</v>
      </c>
      <c r="I125" s="28" t="e">
        <f>IF((IF(G125="-",0,G125)*IF(H125="-",0,H125)/100)=0,"-",IF(G125="-",0,G125)*IF(H125="-",0,H125)/100)</f>
        <v>#REF!</v>
      </c>
      <c r="J125" s="34">
        <v>65</v>
      </c>
      <c r="K125" s="28" t="e">
        <f>IF((IF($G125="-",0,$G125)*IF(J125="-",0,J125)/100)=0,"-",IF($G125="-",0,$G125)*IF(J125="-",0,J125)/100)</f>
        <v>#REF!</v>
      </c>
      <c r="L125" s="28"/>
      <c r="M125" s="28" t="e">
        <f>IF((IF($D125="-",0,$D125)*IF(L125="-",0,L125)/100)=0,"-",IF($D125="-",0,$D125)*IF(L125="-",0,L125)/100)</f>
        <v>#REF!</v>
      </c>
      <c r="N125" s="29" t="e">
        <f>IF((G125+IF(K125="-",0,K125)+IF(I125="-",0,I125)+IF(M125="-",0,M125))&lt;min,min-(G125+IF(K125="-",0,K125)+IF(I125="-",0,I125)+IF(M125="-",0,M125)),"-")</f>
        <v>#REF!</v>
      </c>
      <c r="O125" s="30" t="e">
        <f>G125+IF(K125="-",0,K125)+IF(I125="-",0,I125)+IF(N125="-",0,N125)+IF(M125="-",0,M125)</f>
        <v>#REF!</v>
      </c>
      <c r="P125" s="33" t="s">
        <v>83</v>
      </c>
    </row>
    <row r="126" spans="1:16" customFormat="1" x14ac:dyDescent="0.25">
      <c r="A126" s="34"/>
      <c r="B126" s="6" t="s">
        <v>18</v>
      </c>
      <c r="C126" s="6">
        <f>SUM(C124:C125)</f>
        <v>2</v>
      </c>
      <c r="D126" s="6" t="e">
        <f>SUM(D124:D125)</f>
        <v>#REF!</v>
      </c>
      <c r="E126" s="6"/>
      <c r="F126" s="6">
        <f>SUM(F124:F125)</f>
        <v>190</v>
      </c>
      <c r="G126" s="6" t="e">
        <f>SUM(G124:G125)</f>
        <v>#REF!</v>
      </c>
      <c r="H126" s="6"/>
      <c r="I126" s="6" t="e">
        <f>SUM(I124:I125)</f>
        <v>#REF!</v>
      </c>
      <c r="J126" s="6"/>
      <c r="K126" s="6" t="e">
        <f>SUM(K124:K125)</f>
        <v>#REF!</v>
      </c>
      <c r="L126" s="6">
        <f>SUM(L124:L125)</f>
        <v>0</v>
      </c>
      <c r="M126" s="6" t="e">
        <f>SUM(M124:M125)</f>
        <v>#REF!</v>
      </c>
      <c r="N126" s="6" t="e">
        <f>SUM(N124:N125)</f>
        <v>#REF!</v>
      </c>
      <c r="O126" s="6" t="e">
        <f>SUM(O124:O125)</f>
        <v>#REF!</v>
      </c>
      <c r="P126" s="28"/>
    </row>
    <row r="127" spans="1:16" customFormat="1" x14ac:dyDescent="0.25">
      <c r="A127" s="28" t="s">
        <v>153</v>
      </c>
      <c r="B127" s="96" t="s">
        <v>189</v>
      </c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</row>
    <row r="128" spans="1:16" customFormat="1" ht="26.4" x14ac:dyDescent="0.25">
      <c r="A128" s="34">
        <v>1</v>
      </c>
      <c r="B128" s="25" t="s">
        <v>190</v>
      </c>
      <c r="C128" s="34">
        <v>1</v>
      </c>
      <c r="D128" s="28" t="e">
        <f>ROUNDDOWN(#REF!*1.32,1)</f>
        <v>#REF!</v>
      </c>
      <c r="E128" s="34">
        <v>13</v>
      </c>
      <c r="F128" s="28">
        <f>IF(LOOKUP(IF(E128="-",0,E128),ранг,над_за_ранг)=0,"-",LOOKUP(IF(E128="-",0,E128),ранг,над_за_ранг))</f>
        <v>55</v>
      </c>
      <c r="G128" s="28" t="e">
        <f>D128+IF(F128="-",0,F128)</f>
        <v>#REF!</v>
      </c>
      <c r="H128" s="28">
        <v>15</v>
      </c>
      <c r="I128" s="28" t="e">
        <f>IF((IF(G128="-",0,G128)*IF(H128="-",0,H128)/100)=0,"-",IF(G128="-",0,G128)*IF(H128="-",0,H128)/100)</f>
        <v>#REF!</v>
      </c>
      <c r="J128" s="34">
        <v>30</v>
      </c>
      <c r="K128" s="28" t="e">
        <f>IF((IF($G128="-",0,$G128)*IF(J128="-",0,J128)/100)=0,"-",IF($G128="-",0,$G128)*IF(J128="-",0,J128)/100)</f>
        <v>#REF!</v>
      </c>
      <c r="L128" s="28"/>
      <c r="M128" s="28" t="e">
        <f>IF((IF($D128="-",0,$D128)*IF(L128="-",0,L128)/100)=0,"-",IF($D128="-",0,$D128)*IF(L128="-",0,L128)/100)</f>
        <v>#REF!</v>
      </c>
      <c r="N128" s="29" t="e">
        <f>IF((G128+IF(K128="-",0,K128)+IF(I128="-",0,I128)+IF(M128="-",0,M128))&lt;min,min-(G128+IF(K128="-",0,K128)+IF(I128="-",0,I128)+IF(M128="-",0,M128)),"-")</f>
        <v>#REF!</v>
      </c>
      <c r="O128" s="30" t="e">
        <f>G128+IF(K128="-",0,K128)+IF(I128="-",0,I128)+IF(N128="-",0,N128)+IF(M128="-",0,M128)</f>
        <v>#REF!</v>
      </c>
      <c r="P128" s="33" t="s">
        <v>191</v>
      </c>
    </row>
    <row r="129" spans="1:16" customFormat="1" ht="13.8" x14ac:dyDescent="0.25">
      <c r="A129" s="34">
        <v>2</v>
      </c>
      <c r="B129" s="25" t="s">
        <v>26</v>
      </c>
      <c r="C129" s="34">
        <v>1</v>
      </c>
      <c r="D129" s="28" t="e">
        <f>ROUNDDOWN(#REF!*1.32,1)</f>
        <v>#REF!</v>
      </c>
      <c r="E129" s="34">
        <v>13</v>
      </c>
      <c r="F129" s="28">
        <f>IF(LOOKUP(IF(E129="-",0,E129),ранг,над_за_ранг)=0,"-",LOOKUP(IF(E129="-",0,E129),ранг,над_за_ранг))</f>
        <v>55</v>
      </c>
      <c r="G129" s="28" t="e">
        <f>D129+IF(F129="-",0,F129)</f>
        <v>#REF!</v>
      </c>
      <c r="H129" s="34"/>
      <c r="I129" s="28" t="e">
        <f>IF((IF(G129="-",0,G129)*IF(H129="-",0,H129)/100)=0,"-",IF(G129="-",0,G129)*IF(H129="-",0,H129)/100)</f>
        <v>#REF!</v>
      </c>
      <c r="J129" s="34">
        <v>30</v>
      </c>
      <c r="K129" s="28" t="e">
        <f>IF((IF($G129="-",0,$G129)*IF(J129="-",0,J129)/100)=0,"-",IF($G129="-",0,$G129)*IF(J129="-",0,J129)/100)</f>
        <v>#REF!</v>
      </c>
      <c r="L129" s="28"/>
      <c r="M129" s="28" t="e">
        <f>IF((IF($D129="-",0,$D129)*IF(L129="-",0,L129)/100)=0,"-",IF($D129="-",0,$D129)*IF(L129="-",0,L129)/100)</f>
        <v>#REF!</v>
      </c>
      <c r="N129" s="29" t="e">
        <f>IF((G129+IF(K129="-",0,K129)+IF(I129="-",0,I129)+IF(M129="-",0,M129))&lt;min,min-(G129+IF(K129="-",0,K129)+IF(I129="-",0,I129)+IF(M129="-",0,M129)),"-")</f>
        <v>#REF!</v>
      </c>
      <c r="O129" s="30" t="e">
        <f>G129+IF(K129="-",0,K129)+IF(I129="-",0,I129)+IF(N129="-",0,N129)+IF(M129="-",0,M129)</f>
        <v>#REF!</v>
      </c>
      <c r="P129" s="33" t="s">
        <v>103</v>
      </c>
    </row>
    <row r="130" spans="1:16" customFormat="1" x14ac:dyDescent="0.25">
      <c r="A130" s="28"/>
      <c r="B130" s="6" t="s">
        <v>18</v>
      </c>
      <c r="C130" s="6">
        <f>SUM(C128:C129)</f>
        <v>2</v>
      </c>
      <c r="D130" s="6" t="e">
        <f>SUM(D128:D129)</f>
        <v>#REF!</v>
      </c>
      <c r="E130" s="6"/>
      <c r="F130" s="6">
        <f>SUM(F128:F129)</f>
        <v>110</v>
      </c>
      <c r="G130" s="6" t="e">
        <f>SUM(G128:G129)</f>
        <v>#REF!</v>
      </c>
      <c r="H130" s="6"/>
      <c r="I130" s="6" t="e">
        <f>SUM(I128:I129)</f>
        <v>#REF!</v>
      </c>
      <c r="J130" s="6"/>
      <c r="K130" s="6" t="e">
        <f>SUM(K128:K129)</f>
        <v>#REF!</v>
      </c>
      <c r="L130" s="6">
        <f>SUM(L128:L129)</f>
        <v>0</v>
      </c>
      <c r="M130" s="6" t="e">
        <f>SUM(M128:M129)</f>
        <v>#REF!</v>
      </c>
      <c r="N130" s="6" t="e">
        <f>SUM(N128:N129)</f>
        <v>#REF!</v>
      </c>
      <c r="O130" s="6" t="e">
        <f>SUM(O128:O129)</f>
        <v>#REF!</v>
      </c>
      <c r="P130" s="28"/>
    </row>
    <row r="131" spans="1:16" customFormat="1" x14ac:dyDescent="0.25">
      <c r="A131" s="28" t="s">
        <v>154</v>
      </c>
      <c r="B131" s="96" t="s">
        <v>192</v>
      </c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</row>
    <row r="132" spans="1:16" customFormat="1" ht="26.4" x14ac:dyDescent="0.25">
      <c r="A132" s="34">
        <v>1</v>
      </c>
      <c r="B132" s="25" t="s">
        <v>49</v>
      </c>
      <c r="C132" s="34">
        <v>1</v>
      </c>
      <c r="D132" s="28" t="e">
        <f>ROUNDDOWN(#REF!*1.32,1)</f>
        <v>#REF!</v>
      </c>
      <c r="E132" s="34">
        <v>12</v>
      </c>
      <c r="F132" s="28">
        <f>IF(LOOKUP(IF(E132="-",0,E132),ранг,над_за_ранг)=0,"-",LOOKUP(IF(E132="-",0,E132),ранг,над_за_ранг))</f>
        <v>60</v>
      </c>
      <c r="G132" s="28" t="e">
        <f>D132+IF(F132="-",0,F132)</f>
        <v>#REF!</v>
      </c>
      <c r="H132" s="34">
        <v>10</v>
      </c>
      <c r="I132" s="28" t="e">
        <f>IF((IF(G132="-",0,G132)*IF(H132="-",0,H132)/100)=0,"-",IF(G132="-",0,G132)*IF(H132="-",0,H132)/100)</f>
        <v>#REF!</v>
      </c>
      <c r="J132" s="34">
        <v>40</v>
      </c>
      <c r="K132" s="28" t="e">
        <f>IF((IF($G132="-",0,$G132)*IF(J132="-",0,J132)/100)=0,"-",IF($G132="-",0,$G132)*IF(J132="-",0,J132)/100)</f>
        <v>#REF!</v>
      </c>
      <c r="L132" s="28"/>
      <c r="M132" s="28" t="e">
        <f>IF((IF($D132="-",0,$D132)*IF(L132="-",0,L132)/100)=0,"-",IF($D132="-",0,$D132)*IF(L132="-",0,L132)/100)</f>
        <v>#REF!</v>
      </c>
      <c r="N132" s="29" t="e">
        <f>IF((G132+IF(K132="-",0,K132)+IF(I132="-",0,I132)+IF(M132="-",0,M132))&lt;min,min-(G132+IF(K132="-",0,K132)+IF(I132="-",0,I132)+IF(M132="-",0,M132)),"-")</f>
        <v>#REF!</v>
      </c>
      <c r="O132" s="30" t="e">
        <f>G132+IF(K132="-",0,K132)+IF(I132="-",0,I132)+IF(N132="-",0,N132)+IF(M132="-",0,M132)</f>
        <v>#REF!</v>
      </c>
      <c r="P132" s="33" t="s">
        <v>87</v>
      </c>
    </row>
    <row r="133" spans="1:16" s="26" customFormat="1" x14ac:dyDescent="0.25">
      <c r="A133" s="6"/>
      <c r="B133" s="6" t="s">
        <v>18</v>
      </c>
      <c r="C133" s="6">
        <f>SUM(C132)</f>
        <v>1</v>
      </c>
      <c r="D133" s="6" t="e">
        <f>SUM(D132)</f>
        <v>#REF!</v>
      </c>
      <c r="E133" s="6"/>
      <c r="F133" s="6">
        <f>SUM(F132)</f>
        <v>60</v>
      </c>
      <c r="G133" s="6" t="e">
        <f>SUM(G132)</f>
        <v>#REF!</v>
      </c>
      <c r="H133" s="6"/>
      <c r="I133" s="6" t="e">
        <f>SUM(I132)</f>
        <v>#REF!</v>
      </c>
      <c r="J133" s="6"/>
      <c r="K133" s="6" t="e">
        <f>SUM(K132)</f>
        <v>#REF!</v>
      </c>
      <c r="L133" s="6">
        <f>SUM(L132)</f>
        <v>0</v>
      </c>
      <c r="M133" s="6" t="e">
        <f>SUM(M132)</f>
        <v>#REF!</v>
      </c>
      <c r="N133" s="6" t="e">
        <f>SUM(N132)</f>
        <v>#REF!</v>
      </c>
      <c r="O133" s="6" t="e">
        <f>SUM(O132)</f>
        <v>#REF!</v>
      </c>
      <c r="P133" s="7"/>
    </row>
    <row r="134" spans="1:16" customFormat="1" x14ac:dyDescent="0.25">
      <c r="A134" s="28" t="s">
        <v>155</v>
      </c>
      <c r="B134" s="96" t="s">
        <v>84</v>
      </c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</row>
    <row r="135" spans="1:16" customFormat="1" ht="29.25" customHeight="1" x14ac:dyDescent="0.25">
      <c r="A135" s="34">
        <v>1</v>
      </c>
      <c r="B135" s="25" t="s">
        <v>85</v>
      </c>
      <c r="C135" s="34">
        <v>1</v>
      </c>
      <c r="D135" s="28" t="e">
        <f>ROUNDDOWN(#REF!*1.32,1)</f>
        <v>#REF!</v>
      </c>
      <c r="E135" s="34">
        <v>9</v>
      </c>
      <c r="F135" s="28">
        <f>IF(LOOKUP(IF(E135="-",0,E135),ранг,над_за_ранг)=0,"-",LOOKUP(IF(E135="-",0,E135),ранг,над_за_ранг))</f>
        <v>90</v>
      </c>
      <c r="G135" s="28" t="e">
        <f>D135+IF(F135="-",0,F135)</f>
        <v>#REF!</v>
      </c>
      <c r="H135" s="34"/>
      <c r="I135" s="28" t="e">
        <f>IF((IF(G135="-",0,G135)*IF(H135="-",0,H135)/100)=0,"-",IF(G135="-",0,G135)*IF(H135="-",0,H135)/100)</f>
        <v>#REF!</v>
      </c>
      <c r="J135" s="34">
        <v>50</v>
      </c>
      <c r="K135" s="28" t="e">
        <f>IF((IF($G135="-",0,$G135)*IF(J135="-",0,J135)/100)=0,"-",IF($G135="-",0,$G135)*IF(J135="-",0,J135)/100)</f>
        <v>#REF!</v>
      </c>
      <c r="L135" s="28"/>
      <c r="M135" s="28" t="e">
        <f>IF((IF($D135="-",0,$D135)*IF(L135="-",0,L135)/100)=0,"-",IF($D135="-",0,$D135)*IF(L135="-",0,L135)/100)</f>
        <v>#REF!</v>
      </c>
      <c r="N135" s="29" t="e">
        <f>IF((G135+IF(K135="-",0,K135)+IF(I135="-",0,I135)+IF(M135="-",0,M135))&lt;min,min-(G135+IF(K135="-",0,K135)+IF(I135="-",0,I135)+IF(M135="-",0,M135)),"-")</f>
        <v>#REF!</v>
      </c>
      <c r="O135" s="30" t="e">
        <f>G135+IF(K135="-",0,K135)+IF(I135="-",0,I135)+IF(N135="-",0,N135)+IF(M135="-",0,M135)</f>
        <v>#REF!</v>
      </c>
      <c r="P135" s="33" t="s">
        <v>86</v>
      </c>
    </row>
    <row r="136" spans="1:16" customFormat="1" ht="26.4" x14ac:dyDescent="0.25">
      <c r="A136" s="34">
        <v>2</v>
      </c>
      <c r="B136" s="25" t="s">
        <v>49</v>
      </c>
      <c r="C136" s="34">
        <v>1</v>
      </c>
      <c r="D136" s="28" t="e">
        <f>ROUNDDOWN(#REF!*1.32,1)</f>
        <v>#REF!</v>
      </c>
      <c r="E136" s="34">
        <v>13</v>
      </c>
      <c r="F136" s="28">
        <f>IF(LOOKUP(IF(E136="-",0,E136),ранг,над_за_ранг)=0,"-",LOOKUP(IF(E136="-",0,E136),ранг,над_за_ранг))</f>
        <v>55</v>
      </c>
      <c r="G136" s="28" t="e">
        <f>D136+IF(F136="-",0,F136)</f>
        <v>#REF!</v>
      </c>
      <c r="H136" s="39">
        <v>15</v>
      </c>
      <c r="I136" s="28" t="e">
        <f>IF((IF(G136="-",0,G136)*IF(H136="-",0,H136)/100)=0,"-",IF(G136="-",0,G136)*IF(H136="-",0,H136)/100)</f>
        <v>#REF!</v>
      </c>
      <c r="J136" s="34">
        <v>40</v>
      </c>
      <c r="K136" s="28" t="e">
        <f>IF((IF($G136="-",0,$G136)*IF(J136="-",0,J136)/100)=0,"-",IF($G136="-",0,$G136)*IF(J136="-",0,J136)/100)</f>
        <v>#REF!</v>
      </c>
      <c r="L136" s="28"/>
      <c r="M136" s="28" t="e">
        <f>IF((IF($D136="-",0,$D136)*IF(L136="-",0,L136)/100)=0,"-",IF($D136="-",0,$D136)*IF(L136="-",0,L136)/100)</f>
        <v>#REF!</v>
      </c>
      <c r="N136" s="29" t="e">
        <f>IF((G136+IF(K136="-",0,K136)+IF(I136="-",0,I136)+IF(M136="-",0,M136))&lt;min,min-(G136+IF(K136="-",0,K136)+IF(I136="-",0,I136)+IF(M136="-",0,M136)),"-")</f>
        <v>#REF!</v>
      </c>
      <c r="O136" s="30" t="e">
        <f>G136+IF(K136="-",0,K136)+IF(I136="-",0,I136)+IF(N136="-",0,N136)+IF(M136="-",0,M136)</f>
        <v>#REF!</v>
      </c>
      <c r="P136" s="33" t="s">
        <v>224</v>
      </c>
    </row>
    <row r="137" spans="1:16" customFormat="1" ht="26.4" x14ac:dyDescent="0.25">
      <c r="A137" s="34">
        <v>3</v>
      </c>
      <c r="B137" s="25" t="s">
        <v>190</v>
      </c>
      <c r="C137" s="34">
        <v>1</v>
      </c>
      <c r="D137" s="28" t="e">
        <f>ROUNDDOWN(#REF!*1.32,1)</f>
        <v>#REF!</v>
      </c>
      <c r="E137" s="34">
        <v>11</v>
      </c>
      <c r="F137" s="28">
        <f>IF(LOOKUP(IF(E137="-",0,E137),ранг,над_за_ранг)=0,"-",LOOKUP(IF(E137="-",0,E137),ранг,над_за_ранг))</f>
        <v>70</v>
      </c>
      <c r="G137" s="28" t="e">
        <f>D137+IF(F137="-",0,F137)</f>
        <v>#REF!</v>
      </c>
      <c r="H137" s="34">
        <v>20</v>
      </c>
      <c r="I137" s="28" t="e">
        <f>IF((IF(G137="-",0,G137)*IF(H137="-",0,H137)/100)=0,"-",IF(G137="-",0,G137)*IF(H137="-",0,H137)/100)</f>
        <v>#REF!</v>
      </c>
      <c r="J137" s="34">
        <v>30</v>
      </c>
      <c r="K137" s="28" t="e">
        <f>IF((IF($G137="-",0,$G137)*IF(J137="-",0,J137)/100)=0,"-",IF($G137="-",0,$G137)*IF(J137="-",0,J137)/100)</f>
        <v>#REF!</v>
      </c>
      <c r="L137" s="28"/>
      <c r="M137" s="28" t="e">
        <f>IF((IF($D137="-",0,$D137)*IF(L137="-",0,L137)/100)=0,"-",IF($D137="-",0,$D137)*IF(L137="-",0,L137)/100)</f>
        <v>#REF!</v>
      </c>
      <c r="N137" s="29" t="e">
        <f>IF((G137+IF(K137="-",0,K137)+IF(I137="-",0,I137)+IF(M137="-",0,M137))&lt;min,min-(G137+IF(K137="-",0,K137)+IF(I137="-",0,I137)+IF(M137="-",0,M137)),"-")</f>
        <v>#REF!</v>
      </c>
      <c r="O137" s="30" t="e">
        <f>G137+IF(K137="-",0,K137)+IF(I137="-",0,I137)+IF(N137="-",0,N137)+IF(M137="-",0,M137)</f>
        <v>#REF!</v>
      </c>
      <c r="P137" s="33" t="s">
        <v>89</v>
      </c>
    </row>
    <row r="138" spans="1:16" customFormat="1" ht="26.4" x14ac:dyDescent="0.25">
      <c r="A138" s="34">
        <v>4</v>
      </c>
      <c r="B138" s="25" t="s">
        <v>190</v>
      </c>
      <c r="C138" s="34">
        <v>1</v>
      </c>
      <c r="D138" s="28" t="e">
        <f>ROUNDDOWN(#REF!*1.32,1)</f>
        <v>#REF!</v>
      </c>
      <c r="E138" s="34">
        <v>13</v>
      </c>
      <c r="F138" s="28">
        <f>IF(LOOKUP(IF(E138="-",0,E138),ранг,над_за_ранг)=0,"-",LOOKUP(IF(E138="-",0,E138),ранг,над_за_ранг))</f>
        <v>55</v>
      </c>
      <c r="G138" s="28" t="e">
        <f>D138+IF(F138="-",0,F138)</f>
        <v>#REF!</v>
      </c>
      <c r="H138" s="34"/>
      <c r="I138" s="28" t="e">
        <f>IF((IF(G138="-",0,G138)*IF(H138="-",0,H138)/100)=0,"-",IF(G138="-",0,G138)*IF(H138="-",0,H138)/100)</f>
        <v>#REF!</v>
      </c>
      <c r="J138" s="34">
        <v>30</v>
      </c>
      <c r="K138" s="28" t="e">
        <f>IF((IF($G138="-",0,$G138)*IF(J138="-",0,J138)/100)=0,"-",IF($G138="-",0,$G138)*IF(J138="-",0,J138)/100)</f>
        <v>#REF!</v>
      </c>
      <c r="L138" s="28"/>
      <c r="M138" s="28" t="e">
        <f>IF((IF($D138="-",0,$D138)*IF(L138="-",0,L138)/100)=0,"-",IF($D138="-",0,$D138)*IF(L138="-",0,L138)/100)</f>
        <v>#REF!</v>
      </c>
      <c r="N138" s="29" t="e">
        <f>IF((G138+IF(K138="-",0,K138)+IF(I138="-",0,I138)+IF(M138="-",0,M138))&lt;min,min-(G138+IF(K138="-",0,K138)+IF(I138="-",0,I138)+IF(M138="-",0,M138)),"-")</f>
        <v>#REF!</v>
      </c>
      <c r="O138" s="30" t="e">
        <f>G138+IF(K138="-",0,K138)+IF(I138="-",0,I138)+IF(N138="-",0,N138)+IF(M138="-",0,M138)</f>
        <v>#REF!</v>
      </c>
      <c r="P138" s="28" t="s">
        <v>205</v>
      </c>
    </row>
    <row r="139" spans="1:16" customFormat="1" x14ac:dyDescent="0.25">
      <c r="A139" s="28"/>
      <c r="B139" s="6" t="s">
        <v>18</v>
      </c>
      <c r="C139" s="6">
        <f>SUM(C135:C138)</f>
        <v>4</v>
      </c>
      <c r="D139" s="6" t="e">
        <f>SUM(D135:D138)</f>
        <v>#REF!</v>
      </c>
      <c r="E139" s="6"/>
      <c r="F139" s="6">
        <f>SUM(F135:F138)</f>
        <v>270</v>
      </c>
      <c r="G139" s="6" t="e">
        <f>SUM(G135:G138)</f>
        <v>#REF!</v>
      </c>
      <c r="H139" s="6"/>
      <c r="I139" s="6" t="e">
        <f>SUM(I135:I138)</f>
        <v>#REF!</v>
      </c>
      <c r="J139" s="6"/>
      <c r="K139" s="6" t="e">
        <f>SUM(K135:K138)</f>
        <v>#REF!</v>
      </c>
      <c r="L139" s="6">
        <f>SUM(L135:L138)</f>
        <v>0</v>
      </c>
      <c r="M139" s="6" t="e">
        <f>SUM(M135:M138)</f>
        <v>#REF!</v>
      </c>
      <c r="N139" s="6" t="e">
        <f>SUM(N135:N138)</f>
        <v>#REF!</v>
      </c>
      <c r="O139" s="6" t="e">
        <f>SUM(O135:O138)</f>
        <v>#REF!</v>
      </c>
      <c r="P139" s="28"/>
    </row>
    <row r="140" spans="1:16" customFormat="1" x14ac:dyDescent="0.25">
      <c r="A140" s="28" t="s">
        <v>156</v>
      </c>
      <c r="B140" s="96" t="s">
        <v>90</v>
      </c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</row>
    <row r="141" spans="1:16" customFormat="1" ht="26.4" x14ac:dyDescent="0.25">
      <c r="A141" s="34">
        <v>1</v>
      </c>
      <c r="B141" s="25" t="s">
        <v>85</v>
      </c>
      <c r="C141" s="34">
        <v>1</v>
      </c>
      <c r="D141" s="28" t="e">
        <f>ROUNDDOWN(#REF!*1.32,1)</f>
        <v>#REF!</v>
      </c>
      <c r="E141" s="34">
        <v>12</v>
      </c>
      <c r="F141" s="28">
        <f>IF(LOOKUP(IF(E141="-",0,E141),ранг,над_за_ранг)=0,"-",LOOKUP(IF(E141="-",0,E141),ранг,над_за_ранг))</f>
        <v>60</v>
      </c>
      <c r="G141" s="28" t="e">
        <f>D141+IF(F141="-",0,F141)</f>
        <v>#REF!</v>
      </c>
      <c r="H141" s="34">
        <v>20</v>
      </c>
      <c r="I141" s="28" t="e">
        <f>IF((IF(G141="-",0,G141)*IF(H141="-",0,H141)/100)=0,"-",IF(G141="-",0,G141)*IF(H141="-",0,H141)/100)</f>
        <v>#REF!</v>
      </c>
      <c r="J141" s="34">
        <v>50</v>
      </c>
      <c r="K141" s="28" t="e">
        <f>IF((IF($G141="-",0,$G141)*IF(J141="-",0,J141)/100)=0,"-",IF($G141="-",0,$G141)*IF(J141="-",0,J141)/100)</f>
        <v>#REF!</v>
      </c>
      <c r="L141" s="28"/>
      <c r="M141" s="28" t="e">
        <f>IF((IF($D141="-",0,$D141)*IF(L141="-",0,L141)/100)=0,"-",IF($D141="-",0,$D141)*IF(L141="-",0,L141)/100)</f>
        <v>#REF!</v>
      </c>
      <c r="N141" s="29" t="e">
        <f>IF((G141+IF(K141="-",0,K141)+IF(I141="-",0,I141)+IF(M141="-",0,M141))&lt;min,min-(G141+IF(K141="-",0,K141)+IF(I141="-",0,I141)+IF(M141="-",0,M141)),"-")</f>
        <v>#REF!</v>
      </c>
      <c r="O141" s="30" t="e">
        <f>G141+IF(K141="-",0,K141)+IF(I141="-",0,I141)+IF(N141="-",0,N141)+IF(M141="-",0,M141)</f>
        <v>#REF!</v>
      </c>
      <c r="P141" s="28" t="s">
        <v>193</v>
      </c>
    </row>
    <row r="142" spans="1:16" customFormat="1" ht="13.8" x14ac:dyDescent="0.25">
      <c r="A142" s="34">
        <v>2</v>
      </c>
      <c r="B142" s="25" t="s">
        <v>47</v>
      </c>
      <c r="C142" s="34">
        <v>1</v>
      </c>
      <c r="D142" s="28" t="e">
        <f>ROUNDDOWN(#REF!*1.32,1)</f>
        <v>#REF!</v>
      </c>
      <c r="E142" s="34">
        <v>13</v>
      </c>
      <c r="F142" s="28">
        <f>IF(LOOKUP(IF(E142="-",0,E142),ранг,над_за_ранг)=0,"-",LOOKUP(IF(E142="-",0,E142),ранг,над_за_ранг))</f>
        <v>55</v>
      </c>
      <c r="G142" s="28" t="e">
        <f>D142+IF(F142="-",0,F142)</f>
        <v>#REF!</v>
      </c>
      <c r="H142" s="34"/>
      <c r="I142" s="28" t="e">
        <f>IF((IF(G142="-",0,G142)*IF(H142="-",0,H142)/100)=0,"-",IF(G142="-",0,G142)*IF(H142="-",0,H142)/100)</f>
        <v>#REF!</v>
      </c>
      <c r="J142" s="34">
        <v>30</v>
      </c>
      <c r="K142" s="28" t="e">
        <f>IF((IF($G142="-",0,$G142)*IF(J142="-",0,J142)/100)=0,"-",IF($G142="-",0,$G142)*IF(J142="-",0,J142)/100)</f>
        <v>#REF!</v>
      </c>
      <c r="L142" s="28"/>
      <c r="M142" s="28" t="e">
        <f>IF((IF($D142="-",0,$D142)*IF(L142="-",0,L142)/100)=0,"-",IF($D142="-",0,$D142)*IF(L142="-",0,L142)/100)</f>
        <v>#REF!</v>
      </c>
      <c r="N142" s="29" t="e">
        <f>IF((G142+IF(K142="-",0,K142)+IF(I142="-",0,I142)+IF(M142="-",0,M142))&lt;min,min-(G142+IF(K142="-",0,K142)+IF(I142="-",0,I142)+IF(M142="-",0,M142)),"-")</f>
        <v>#REF!</v>
      </c>
      <c r="O142" s="30" t="e">
        <f>G142+IF(K142="-",0,K142)+IF(I142="-",0,I142)+IF(N142="-",0,N142)+IF(M142="-",0,M142)</f>
        <v>#REF!</v>
      </c>
      <c r="P142" s="33" t="s">
        <v>177</v>
      </c>
    </row>
    <row r="143" spans="1:16" customFormat="1" x14ac:dyDescent="0.25">
      <c r="A143" s="28"/>
      <c r="B143" s="6" t="s">
        <v>18</v>
      </c>
      <c r="C143" s="6">
        <f>SUM(C141:C142)</f>
        <v>2</v>
      </c>
      <c r="D143" s="6" t="e">
        <f>SUM(D141:D142)</f>
        <v>#REF!</v>
      </c>
      <c r="E143" s="6"/>
      <c r="F143" s="6">
        <f>SUM(F141:F142)</f>
        <v>115</v>
      </c>
      <c r="G143" s="6" t="e">
        <f>SUM(G141:G142)</f>
        <v>#REF!</v>
      </c>
      <c r="H143" s="6"/>
      <c r="I143" s="6" t="e">
        <f>SUM(I141:I142)</f>
        <v>#REF!</v>
      </c>
      <c r="J143" s="6"/>
      <c r="K143" s="6" t="e">
        <f>SUM(K141:K142)</f>
        <v>#REF!</v>
      </c>
      <c r="L143" s="6">
        <f>SUM(L141:L142)</f>
        <v>0</v>
      </c>
      <c r="M143" s="6" t="e">
        <f>SUM(M141:M142)</f>
        <v>#REF!</v>
      </c>
      <c r="N143" s="6" t="e">
        <f>SUM(N141:N142)</f>
        <v>#REF!</v>
      </c>
      <c r="O143" s="6" t="e">
        <f>SUM(O141:O142)</f>
        <v>#REF!</v>
      </c>
      <c r="P143" s="28"/>
    </row>
    <row r="144" spans="1:16" customFormat="1" x14ac:dyDescent="0.25">
      <c r="A144" s="28" t="s">
        <v>157</v>
      </c>
      <c r="B144" s="96" t="s">
        <v>194</v>
      </c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</row>
    <row r="145" spans="1:16" customFormat="1" ht="24.75" customHeight="1" x14ac:dyDescent="0.25">
      <c r="A145" s="34">
        <v>1</v>
      </c>
      <c r="B145" s="25" t="s">
        <v>85</v>
      </c>
      <c r="C145" s="34">
        <v>1</v>
      </c>
      <c r="D145" s="28" t="e">
        <f>ROUNDDOWN(#REF!*1.32,1)</f>
        <v>#REF!</v>
      </c>
      <c r="E145" s="34">
        <v>13</v>
      </c>
      <c r="F145" s="28">
        <f t="shared" ref="F145:F156" si="24">IF(LOOKUP(IF(E145="-",0,E145),ранг,над_за_ранг)=0,"-",LOOKUP(IF(E145="-",0,E145),ранг,над_за_ранг))</f>
        <v>55</v>
      </c>
      <c r="G145" s="28" t="e">
        <f t="shared" ref="G145:G156" si="25">D145+IF(F145="-",0,F145)</f>
        <v>#REF!</v>
      </c>
      <c r="H145" s="34">
        <v>15</v>
      </c>
      <c r="I145" s="28" t="e">
        <f t="shared" ref="I145:I156" si="26">IF((IF(G145="-",0,G145)*IF(H145="-",0,H145)/100)=0,"-",IF(G145="-",0,G145)*IF(H145="-",0,H145)/100)</f>
        <v>#REF!</v>
      </c>
      <c r="J145" s="34">
        <v>40</v>
      </c>
      <c r="K145" s="28" t="e">
        <f t="shared" ref="K145:K156" si="27">IF((IF($G145="-",0,$G145)*IF(J145="-",0,J145)/100)=0,"-",IF($G145="-",0,$G145)*IF(J145="-",0,J145)/100)</f>
        <v>#REF!</v>
      </c>
      <c r="L145" s="28"/>
      <c r="M145" s="28" t="e">
        <f t="shared" ref="M145:M156" si="28">IF((IF($D145="-",0,$D145)*IF(L145="-",0,L145)/100)=0,"-",IF($D145="-",0,$D145)*IF(L145="-",0,L145)/100)</f>
        <v>#REF!</v>
      </c>
      <c r="N145" s="29" t="e">
        <f t="shared" ref="N145:N156" si="29">IF((G145+IF(K145="-",0,K145)+IF(I145="-",0,I145)+IF(M145="-",0,M145))&lt;min,min-(G145+IF(K145="-",0,K145)+IF(I145="-",0,I145)+IF(M145="-",0,M145)),"-")</f>
        <v>#REF!</v>
      </c>
      <c r="O145" s="30" t="e">
        <f t="shared" ref="O145:O156" si="30">G145+IF(K145="-",0,K145)+IF(I145="-",0,I145)+IF(N145="-",0,N145)+IF(M145="-",0,M145)</f>
        <v>#REF!</v>
      </c>
      <c r="P145" s="33" t="s">
        <v>92</v>
      </c>
    </row>
    <row r="146" spans="1:16" customFormat="1" ht="26.4" x14ac:dyDescent="0.25">
      <c r="A146" s="34">
        <v>2</v>
      </c>
      <c r="B146" s="25" t="s">
        <v>195</v>
      </c>
      <c r="C146" s="34">
        <v>1</v>
      </c>
      <c r="D146" s="28" t="e">
        <f>ROUNDDOWN(#REF!*1.32,1)</f>
        <v>#REF!</v>
      </c>
      <c r="E146" s="34">
        <v>13</v>
      </c>
      <c r="F146" s="28">
        <f t="shared" si="24"/>
        <v>55</v>
      </c>
      <c r="G146" s="28" t="e">
        <f t="shared" si="25"/>
        <v>#REF!</v>
      </c>
      <c r="H146" s="34"/>
      <c r="I146" s="28" t="e">
        <f t="shared" si="26"/>
        <v>#REF!</v>
      </c>
      <c r="J146" s="34">
        <v>30</v>
      </c>
      <c r="K146" s="28" t="e">
        <f t="shared" si="27"/>
        <v>#REF!</v>
      </c>
      <c r="L146" s="28"/>
      <c r="M146" s="28" t="e">
        <f t="shared" si="28"/>
        <v>#REF!</v>
      </c>
      <c r="N146" s="29" t="e">
        <f t="shared" si="29"/>
        <v>#REF!</v>
      </c>
      <c r="O146" s="30" t="e">
        <f t="shared" si="30"/>
        <v>#REF!</v>
      </c>
      <c r="P146" s="33" t="s">
        <v>237</v>
      </c>
    </row>
    <row r="147" spans="1:16" customFormat="1" ht="26.4" x14ac:dyDescent="0.25">
      <c r="A147" s="34">
        <v>3</v>
      </c>
      <c r="B147" s="25" t="s">
        <v>49</v>
      </c>
      <c r="C147" s="34">
        <v>1</v>
      </c>
      <c r="D147" s="28" t="e">
        <f>ROUNDDOWN(#REF!*1.32,1)</f>
        <v>#REF!</v>
      </c>
      <c r="E147" s="34"/>
      <c r="F147" s="28" t="str">
        <f t="shared" si="24"/>
        <v>-</v>
      </c>
      <c r="G147" s="28" t="e">
        <f t="shared" si="25"/>
        <v>#REF!</v>
      </c>
      <c r="H147" s="34"/>
      <c r="I147" s="28" t="e">
        <f t="shared" si="26"/>
        <v>#REF!</v>
      </c>
      <c r="J147" s="34"/>
      <c r="K147" s="28" t="e">
        <f t="shared" si="27"/>
        <v>#REF!</v>
      </c>
      <c r="L147" s="28"/>
      <c r="M147" s="28" t="e">
        <f t="shared" si="28"/>
        <v>#REF!</v>
      </c>
      <c r="N147" s="29" t="e">
        <f t="shared" si="29"/>
        <v>#REF!</v>
      </c>
      <c r="O147" s="30" t="e">
        <f t="shared" si="30"/>
        <v>#REF!</v>
      </c>
      <c r="P147" s="33"/>
    </row>
    <row r="148" spans="1:16" customFormat="1" ht="26.4" x14ac:dyDescent="0.25">
      <c r="A148" s="34">
        <v>4</v>
      </c>
      <c r="B148" s="25" t="s">
        <v>49</v>
      </c>
      <c r="C148" s="34">
        <v>1</v>
      </c>
      <c r="D148" s="28" t="e">
        <f>ROUNDDOWN(#REF!*1.32,1)</f>
        <v>#REF!</v>
      </c>
      <c r="E148" s="34">
        <v>12</v>
      </c>
      <c r="F148" s="28">
        <f t="shared" si="24"/>
        <v>60</v>
      </c>
      <c r="G148" s="28" t="e">
        <f t="shared" si="25"/>
        <v>#REF!</v>
      </c>
      <c r="H148" s="34">
        <v>15</v>
      </c>
      <c r="I148" s="28" t="e">
        <f t="shared" si="26"/>
        <v>#REF!</v>
      </c>
      <c r="J148" s="34">
        <v>40</v>
      </c>
      <c r="K148" s="28" t="e">
        <f t="shared" si="27"/>
        <v>#REF!</v>
      </c>
      <c r="L148" s="28"/>
      <c r="M148" s="28" t="e">
        <f t="shared" si="28"/>
        <v>#REF!</v>
      </c>
      <c r="N148" s="29" t="e">
        <f t="shared" si="29"/>
        <v>#REF!</v>
      </c>
      <c r="O148" s="30" t="e">
        <f t="shared" si="30"/>
        <v>#REF!</v>
      </c>
      <c r="P148" s="28" t="s">
        <v>97</v>
      </c>
    </row>
    <row r="149" spans="1:16" customFormat="1" ht="26.4" x14ac:dyDescent="0.25">
      <c r="A149" s="34">
        <v>5</v>
      </c>
      <c r="B149" s="25" t="s">
        <v>49</v>
      </c>
      <c r="C149" s="34">
        <v>1</v>
      </c>
      <c r="D149" s="28" t="e">
        <f>ROUNDDOWN(#REF!*1.32,1)</f>
        <v>#REF!</v>
      </c>
      <c r="E149" s="34">
        <v>12</v>
      </c>
      <c r="F149" s="28">
        <f t="shared" si="24"/>
        <v>60</v>
      </c>
      <c r="G149" s="28" t="e">
        <f t="shared" si="25"/>
        <v>#REF!</v>
      </c>
      <c r="H149" s="34">
        <v>10</v>
      </c>
      <c r="I149" s="28" t="e">
        <f t="shared" si="26"/>
        <v>#REF!</v>
      </c>
      <c r="J149" s="34">
        <v>40</v>
      </c>
      <c r="K149" s="28" t="e">
        <f t="shared" si="27"/>
        <v>#REF!</v>
      </c>
      <c r="L149" s="28"/>
      <c r="M149" s="28" t="e">
        <f t="shared" si="28"/>
        <v>#REF!</v>
      </c>
      <c r="N149" s="29" t="e">
        <f t="shared" si="29"/>
        <v>#REF!</v>
      </c>
      <c r="O149" s="30" t="e">
        <f t="shared" si="30"/>
        <v>#REF!</v>
      </c>
      <c r="P149" s="28" t="s">
        <v>99</v>
      </c>
    </row>
    <row r="150" spans="1:16" customFormat="1" ht="26.4" x14ac:dyDescent="0.25">
      <c r="A150" s="34">
        <v>6</v>
      </c>
      <c r="B150" s="25" t="s">
        <v>190</v>
      </c>
      <c r="C150" s="34">
        <v>1</v>
      </c>
      <c r="D150" s="28" t="e">
        <f>ROUNDDOWN(#REF!*1.32,1)</f>
        <v>#REF!</v>
      </c>
      <c r="E150" s="34">
        <v>12</v>
      </c>
      <c r="F150" s="28">
        <f t="shared" si="24"/>
        <v>60</v>
      </c>
      <c r="G150" s="28" t="e">
        <f t="shared" si="25"/>
        <v>#REF!</v>
      </c>
      <c r="H150" s="34"/>
      <c r="I150" s="28" t="e">
        <f t="shared" si="26"/>
        <v>#REF!</v>
      </c>
      <c r="J150" s="34">
        <v>30</v>
      </c>
      <c r="K150" s="28" t="e">
        <f t="shared" si="27"/>
        <v>#REF!</v>
      </c>
      <c r="L150" s="28"/>
      <c r="M150" s="28" t="e">
        <f t="shared" si="28"/>
        <v>#REF!</v>
      </c>
      <c r="N150" s="29" t="e">
        <f t="shared" si="29"/>
        <v>#REF!</v>
      </c>
      <c r="O150" s="30" t="e">
        <f t="shared" si="30"/>
        <v>#REF!</v>
      </c>
      <c r="P150" s="33" t="s">
        <v>93</v>
      </c>
    </row>
    <row r="151" spans="1:16" customFormat="1" ht="26.4" x14ac:dyDescent="0.25">
      <c r="A151" s="34">
        <v>7</v>
      </c>
      <c r="B151" s="25" t="s">
        <v>190</v>
      </c>
      <c r="C151" s="34">
        <v>1</v>
      </c>
      <c r="D151" s="28" t="e">
        <f>ROUNDDOWN(#REF!*1.32,1)</f>
        <v>#REF!</v>
      </c>
      <c r="E151" s="34">
        <v>13</v>
      </c>
      <c r="F151" s="28">
        <f t="shared" si="24"/>
        <v>55</v>
      </c>
      <c r="G151" s="28" t="e">
        <f t="shared" si="25"/>
        <v>#REF!</v>
      </c>
      <c r="H151" s="34">
        <v>15</v>
      </c>
      <c r="I151" s="28" t="e">
        <f t="shared" si="26"/>
        <v>#REF!</v>
      </c>
      <c r="J151" s="34">
        <v>30</v>
      </c>
      <c r="K151" s="28" t="e">
        <f t="shared" si="27"/>
        <v>#REF!</v>
      </c>
      <c r="L151" s="28"/>
      <c r="M151" s="28" t="e">
        <f t="shared" si="28"/>
        <v>#REF!</v>
      </c>
      <c r="N151" s="29" t="e">
        <f t="shared" si="29"/>
        <v>#REF!</v>
      </c>
      <c r="O151" s="30" t="e">
        <f t="shared" si="30"/>
        <v>#REF!</v>
      </c>
      <c r="P151" s="33" t="s">
        <v>94</v>
      </c>
    </row>
    <row r="152" spans="1:16" customFormat="1" ht="26.4" x14ac:dyDescent="0.25">
      <c r="A152" s="34">
        <v>8</v>
      </c>
      <c r="B152" s="25" t="s">
        <v>190</v>
      </c>
      <c r="C152" s="34">
        <v>1</v>
      </c>
      <c r="D152" s="28" t="e">
        <f>ROUNDDOWN(#REF!*1.32,1)</f>
        <v>#REF!</v>
      </c>
      <c r="E152" s="34">
        <v>12</v>
      </c>
      <c r="F152" s="28">
        <f t="shared" si="24"/>
        <v>60</v>
      </c>
      <c r="G152" s="28" t="e">
        <f t="shared" si="25"/>
        <v>#REF!</v>
      </c>
      <c r="H152" s="34">
        <v>10</v>
      </c>
      <c r="I152" s="28" t="e">
        <f t="shared" si="26"/>
        <v>#REF!</v>
      </c>
      <c r="J152" s="34">
        <v>30</v>
      </c>
      <c r="K152" s="28" t="e">
        <f t="shared" si="27"/>
        <v>#REF!</v>
      </c>
      <c r="L152" s="28"/>
      <c r="M152" s="28" t="e">
        <f t="shared" si="28"/>
        <v>#REF!</v>
      </c>
      <c r="N152" s="29" t="e">
        <f t="shared" si="29"/>
        <v>#REF!</v>
      </c>
      <c r="O152" s="30" t="e">
        <f t="shared" si="30"/>
        <v>#REF!</v>
      </c>
      <c r="P152" s="33" t="s">
        <v>95</v>
      </c>
    </row>
    <row r="153" spans="1:16" customFormat="1" ht="26.4" x14ac:dyDescent="0.25">
      <c r="A153" s="34">
        <v>9</v>
      </c>
      <c r="B153" s="25" t="s">
        <v>190</v>
      </c>
      <c r="C153" s="34">
        <v>1</v>
      </c>
      <c r="D153" s="28" t="e">
        <f>ROUNDDOWN(#REF!*1.32,1)</f>
        <v>#REF!</v>
      </c>
      <c r="E153" s="34">
        <v>13</v>
      </c>
      <c r="F153" s="28">
        <f t="shared" si="24"/>
        <v>55</v>
      </c>
      <c r="G153" s="28" t="e">
        <f t="shared" si="25"/>
        <v>#REF!</v>
      </c>
      <c r="H153" s="34"/>
      <c r="I153" s="28" t="e">
        <f t="shared" si="26"/>
        <v>#REF!</v>
      </c>
      <c r="J153" s="34">
        <v>30</v>
      </c>
      <c r="K153" s="28" t="e">
        <f t="shared" si="27"/>
        <v>#REF!</v>
      </c>
      <c r="L153" s="28"/>
      <c r="M153" s="28" t="e">
        <f t="shared" si="28"/>
        <v>#REF!</v>
      </c>
      <c r="N153" s="29" t="e">
        <f t="shared" si="29"/>
        <v>#REF!</v>
      </c>
      <c r="O153" s="30" t="e">
        <f t="shared" si="30"/>
        <v>#REF!</v>
      </c>
      <c r="P153" s="33" t="s">
        <v>206</v>
      </c>
    </row>
    <row r="154" spans="1:16" customFormat="1" x14ac:dyDescent="0.25">
      <c r="A154" s="34">
        <v>10</v>
      </c>
      <c r="B154" s="25" t="s">
        <v>47</v>
      </c>
      <c r="C154" s="34">
        <v>1</v>
      </c>
      <c r="D154" s="28" t="e">
        <f>ROUNDDOWN(#REF!*1.32,1)</f>
        <v>#REF!</v>
      </c>
      <c r="E154" s="34">
        <v>13</v>
      </c>
      <c r="F154" s="28">
        <f t="shared" si="24"/>
        <v>55</v>
      </c>
      <c r="G154" s="28" t="e">
        <f t="shared" si="25"/>
        <v>#REF!</v>
      </c>
      <c r="H154" s="34"/>
      <c r="I154" s="28" t="e">
        <f t="shared" si="26"/>
        <v>#REF!</v>
      </c>
      <c r="J154" s="34">
        <v>30</v>
      </c>
      <c r="K154" s="28" t="e">
        <f t="shared" si="27"/>
        <v>#REF!</v>
      </c>
      <c r="L154" s="28"/>
      <c r="M154" s="28" t="e">
        <f t="shared" si="28"/>
        <v>#REF!</v>
      </c>
      <c r="N154" s="29" t="e">
        <f t="shared" si="29"/>
        <v>#REF!</v>
      </c>
      <c r="O154" s="30" t="e">
        <f t="shared" si="30"/>
        <v>#REF!</v>
      </c>
      <c r="P154" s="28" t="s">
        <v>98</v>
      </c>
    </row>
    <row r="155" spans="1:16" customFormat="1" ht="26.4" x14ac:dyDescent="0.25">
      <c r="A155" s="34">
        <v>11</v>
      </c>
      <c r="B155" s="25" t="s">
        <v>190</v>
      </c>
      <c r="C155" s="34">
        <v>1</v>
      </c>
      <c r="D155" s="28" t="e">
        <f>ROUNDDOWN(#REF!*1.32,1)</f>
        <v>#REF!</v>
      </c>
      <c r="E155" s="34"/>
      <c r="F155" s="28" t="str">
        <f t="shared" si="24"/>
        <v>-</v>
      </c>
      <c r="G155" s="28" t="e">
        <f t="shared" si="25"/>
        <v>#REF!</v>
      </c>
      <c r="H155" s="34"/>
      <c r="I155" s="28" t="e">
        <f t="shared" si="26"/>
        <v>#REF!</v>
      </c>
      <c r="J155" s="34"/>
      <c r="K155" s="28" t="e">
        <f t="shared" si="27"/>
        <v>#REF!</v>
      </c>
      <c r="L155" s="28"/>
      <c r="M155" s="28" t="e">
        <f t="shared" si="28"/>
        <v>#REF!</v>
      </c>
      <c r="N155" s="29" t="e">
        <f t="shared" si="29"/>
        <v>#REF!</v>
      </c>
      <c r="O155" s="30" t="e">
        <f t="shared" si="30"/>
        <v>#REF!</v>
      </c>
      <c r="P155" s="28"/>
    </row>
    <row r="156" spans="1:16" customFormat="1" ht="26.4" x14ac:dyDescent="0.25">
      <c r="A156" s="34">
        <v>12</v>
      </c>
      <c r="B156" s="25" t="s">
        <v>190</v>
      </c>
      <c r="C156" s="34">
        <v>1</v>
      </c>
      <c r="D156" s="28" t="e">
        <f>ROUNDDOWN(#REF!*1.32,1)</f>
        <v>#REF!</v>
      </c>
      <c r="E156" s="34">
        <v>13</v>
      </c>
      <c r="F156" s="28">
        <f t="shared" si="24"/>
        <v>55</v>
      </c>
      <c r="G156" s="28" t="e">
        <f t="shared" si="25"/>
        <v>#REF!</v>
      </c>
      <c r="H156" s="34"/>
      <c r="I156" s="28" t="e">
        <f t="shared" si="26"/>
        <v>#REF!</v>
      </c>
      <c r="J156" s="34">
        <v>30</v>
      </c>
      <c r="K156" s="28" t="e">
        <f t="shared" si="27"/>
        <v>#REF!</v>
      </c>
      <c r="L156" s="28"/>
      <c r="M156" s="28" t="e">
        <f t="shared" si="28"/>
        <v>#REF!</v>
      </c>
      <c r="N156" s="29" t="e">
        <f t="shared" si="29"/>
        <v>#REF!</v>
      </c>
      <c r="O156" s="30" t="e">
        <f t="shared" si="30"/>
        <v>#REF!</v>
      </c>
      <c r="P156" s="28" t="s">
        <v>227</v>
      </c>
    </row>
    <row r="157" spans="1:16" customFormat="1" x14ac:dyDescent="0.25">
      <c r="A157" s="28"/>
      <c r="B157" s="6" t="s">
        <v>18</v>
      </c>
      <c r="C157" s="6">
        <f>SUM(C145:C156)</f>
        <v>12</v>
      </c>
      <c r="D157" s="6" t="e">
        <f>SUM(D145:D156)</f>
        <v>#REF!</v>
      </c>
      <c r="E157" s="6"/>
      <c r="F157" s="6">
        <f>SUM(F145:F156)</f>
        <v>570</v>
      </c>
      <c r="G157" s="6" t="e">
        <f>SUM(G145:G156)</f>
        <v>#REF!</v>
      </c>
      <c r="H157" s="6"/>
      <c r="I157" s="6" t="e">
        <f>SUM(I145:I156)</f>
        <v>#REF!</v>
      </c>
      <c r="J157" s="6"/>
      <c r="K157" s="6" t="e">
        <f>SUM(K145:K156)</f>
        <v>#REF!</v>
      </c>
      <c r="L157" s="6">
        <f>SUM(L145:L156)</f>
        <v>0</v>
      </c>
      <c r="M157" s="6" t="e">
        <f>SUM(M145:M156)</f>
        <v>#REF!</v>
      </c>
      <c r="N157" s="6" t="e">
        <f>SUM(N145:N156)</f>
        <v>#REF!</v>
      </c>
      <c r="O157" s="6" t="e">
        <f>SUM(O145:O156)</f>
        <v>#REF!</v>
      </c>
      <c r="P157" s="28"/>
    </row>
    <row r="158" spans="1:16" customFormat="1" x14ac:dyDescent="0.25">
      <c r="A158" s="28" t="s">
        <v>216</v>
      </c>
      <c r="B158" s="96" t="s">
        <v>197</v>
      </c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</row>
    <row r="159" spans="1:16" customFormat="1" x14ac:dyDescent="0.25">
      <c r="A159" s="34">
        <v>1</v>
      </c>
      <c r="B159" s="40" t="s">
        <v>85</v>
      </c>
      <c r="C159" s="34">
        <v>1</v>
      </c>
      <c r="D159" s="28" t="e">
        <f>ROUNDDOWN(#REF!*1.32,1)</f>
        <v>#REF!</v>
      </c>
      <c r="E159" s="34">
        <v>11</v>
      </c>
      <c r="F159" s="28">
        <f>IF(LOOKUP(IF(E159="-",0,E159),ранг,над_за_ранг)=0,"-",LOOKUP(IF(E159="-",0,E159),ранг,над_за_ранг))</f>
        <v>70</v>
      </c>
      <c r="G159" s="28" t="e">
        <f>D159+IF(F159="-",0,F159)</f>
        <v>#REF!</v>
      </c>
      <c r="H159" s="34">
        <v>30</v>
      </c>
      <c r="I159" s="28" t="e">
        <f>IF((IF(G159="-",0,G159)*IF(H159="-",0,H159)/100)=0,"-",IF(G159="-",0,G159)*IF(H159="-",0,H159)/100)</f>
        <v>#REF!</v>
      </c>
      <c r="J159" s="34">
        <v>50</v>
      </c>
      <c r="K159" s="28" t="e">
        <f>IF((IF($G159="-",0,$G159)*IF(J159="-",0,J159)/100)=0,"-",IF($G159="-",0,$G159)*IF(J159="-",0,J159)/100)</f>
        <v>#REF!</v>
      </c>
      <c r="L159" s="34"/>
      <c r="M159" s="28" t="e">
        <f>IF((IF($D159="-",0,$D159)*IF(L159="-",0,L159)/100)=0,"-",IF($D159="-",0,$D159)*IF(L159="-",0,L159)/100)</f>
        <v>#REF!</v>
      </c>
      <c r="N159" s="29" t="e">
        <f>IF((G159+IF(K159="-",0,K159)+IF(I159="-",0,I159)+IF(M159="-",0,M159))&lt;min,min-(G159+IF(K159="-",0,K159)+IF(I159="-",0,I159)+IF(M159="-",0,M159)),"-")</f>
        <v>#REF!</v>
      </c>
      <c r="O159" s="30" t="e">
        <f>G159+IF(K159="-",0,K159)+IF(I159="-",0,I159)+IF(N159="-",0,N159)+IF(M159="-",0,M159)</f>
        <v>#REF!</v>
      </c>
      <c r="P159" s="28" t="s">
        <v>96</v>
      </c>
    </row>
    <row r="160" spans="1:16" customFormat="1" x14ac:dyDescent="0.25">
      <c r="A160" s="34">
        <v>2</v>
      </c>
      <c r="B160" s="40" t="s">
        <v>190</v>
      </c>
      <c r="C160" s="34">
        <v>1</v>
      </c>
      <c r="D160" s="28" t="e">
        <f>ROUNDDOWN(#REF!*1.32,1)</f>
        <v>#REF!</v>
      </c>
      <c r="E160" s="34">
        <v>13</v>
      </c>
      <c r="F160" s="28">
        <f>IF(LOOKUP(IF(E160="-",0,E160),ранг,над_за_ранг)=0,"-",LOOKUP(IF(E160="-",0,E160),ранг,над_за_ранг))</f>
        <v>55</v>
      </c>
      <c r="G160" s="28" t="e">
        <f>D160+IF(F160="-",0,F160)</f>
        <v>#REF!</v>
      </c>
      <c r="H160" s="34"/>
      <c r="I160" s="28" t="e">
        <f>IF((IF(G160="-",0,G160)*IF(H160="-",0,H160)/100)=0,"-",IF(G160="-",0,G160)*IF(H160="-",0,H160)/100)</f>
        <v>#REF!</v>
      </c>
      <c r="J160" s="34">
        <v>30</v>
      </c>
      <c r="K160" s="28" t="e">
        <f>IF((IF($G160="-",0,$G160)*IF(J160="-",0,J160)/100)=0,"-",IF($G160="-",0,$G160)*IF(J160="-",0,J160)/100)</f>
        <v>#REF!</v>
      </c>
      <c r="L160" s="34"/>
      <c r="M160" s="28" t="e">
        <f>IF((IF($D160="-",0,$D160)*IF(L160="-",0,L160)/100)=0,"-",IF($D160="-",0,$D160)*IF(L160="-",0,L160)/100)</f>
        <v>#REF!</v>
      </c>
      <c r="N160" s="29" t="e">
        <f>IF((G160+IF(K160="-",0,K160)+IF(I160="-",0,I160)+IF(M160="-",0,M160))&lt;min,min-(G160+IF(K160="-",0,K160)+IF(I160="-",0,I160)+IF(M160="-",0,M160)),"-")</f>
        <v>#REF!</v>
      </c>
      <c r="O160" s="30" t="e">
        <f>G160+IF(K160="-",0,K160)+IF(I160="-",0,I160)+IF(N160="-",0,N160)+IF(M160="-",0,M160)</f>
        <v>#REF!</v>
      </c>
      <c r="P160" s="28" t="s">
        <v>100</v>
      </c>
    </row>
    <row r="161" spans="1:37" customFormat="1" x14ac:dyDescent="0.25">
      <c r="A161" s="34">
        <v>3</v>
      </c>
      <c r="B161" s="40" t="s">
        <v>196</v>
      </c>
      <c r="C161" s="34">
        <v>1</v>
      </c>
      <c r="D161" s="28" t="e">
        <f>ROUNDDOWN(#REF!*1.32,1)</f>
        <v>#REF!</v>
      </c>
      <c r="E161" s="34">
        <v>13</v>
      </c>
      <c r="F161" s="28">
        <f>IF(LOOKUP(IF(E161="-",0,E161),ранг,над_за_ранг)=0,"-",LOOKUP(IF(E161="-",0,E161),ранг,над_за_ранг))</f>
        <v>55</v>
      </c>
      <c r="G161" s="28" t="e">
        <f>D161+IF(F161="-",0,F161)</f>
        <v>#REF!</v>
      </c>
      <c r="H161" s="34"/>
      <c r="I161" s="28" t="e">
        <f>IF((IF(G161="-",0,G161)*IF(H161="-",0,H161)/100)=0,"-",IF(G161="-",0,G161)*IF(H161="-",0,H161)/100)</f>
        <v>#REF!</v>
      </c>
      <c r="J161" s="34">
        <v>30</v>
      </c>
      <c r="K161" s="28" t="e">
        <f>IF((IF($G161="-",0,$G161)*IF(J161="-",0,J161)/100)=0,"-",IF($G161="-",0,$G161)*IF(J161="-",0,J161)/100)</f>
        <v>#REF!</v>
      </c>
      <c r="L161" s="34"/>
      <c r="M161" s="28" t="e">
        <f>IF((IF($D161="-",0,$D161)*IF(L161="-",0,L161)/100)=0,"-",IF($D161="-",0,$D161)*IF(L161="-",0,L161)/100)</f>
        <v>#REF!</v>
      </c>
      <c r="N161" s="29" t="e">
        <f>IF((G161+IF(K161="-",0,K161)+IF(I161="-",0,I161)+IF(M161="-",0,M161))&lt;min,min-(G161+IF(K161="-",0,K161)+IF(I161="-",0,I161)+IF(M161="-",0,M161)),"-")</f>
        <v>#REF!</v>
      </c>
      <c r="O161" s="30" t="e">
        <f>G161+IF(K161="-",0,K161)+IF(I161="-",0,I161)+IF(N161="-",0,N161)+IF(M161="-",0,M161)</f>
        <v>#REF!</v>
      </c>
      <c r="P161" s="28" t="s">
        <v>198</v>
      </c>
    </row>
    <row r="162" spans="1:37" s="27" customFormat="1" x14ac:dyDescent="0.25">
      <c r="A162" s="34"/>
      <c r="B162" s="6" t="s">
        <v>18</v>
      </c>
      <c r="C162" s="6">
        <f>SUM(C159:C161)</f>
        <v>3</v>
      </c>
      <c r="D162" s="6" t="e">
        <f>SUM(D159:D161)</f>
        <v>#REF!</v>
      </c>
      <c r="E162" s="6"/>
      <c r="F162" s="6">
        <f>SUM(F159:F161)</f>
        <v>180</v>
      </c>
      <c r="G162" s="6" t="e">
        <f>SUM(G159:G161)</f>
        <v>#REF!</v>
      </c>
      <c r="H162" s="6"/>
      <c r="I162" s="6" t="e">
        <f>SUM(I159:I161)</f>
        <v>#REF!</v>
      </c>
      <c r="J162" s="6"/>
      <c r="K162" s="6" t="e">
        <f>SUM(K159:K161)</f>
        <v>#REF!</v>
      </c>
      <c r="L162" s="6">
        <f>SUM(L159:L161)</f>
        <v>0</v>
      </c>
      <c r="M162" s="6" t="e">
        <f>SUM(M159:M161)</f>
        <v>#REF!</v>
      </c>
      <c r="N162" s="6" t="e">
        <f>SUM(N159:N161)</f>
        <v>#REF!</v>
      </c>
      <c r="O162" s="6" t="e">
        <f>SUM(O159:O161)</f>
        <v>#REF!</v>
      </c>
      <c r="P162" s="7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</row>
    <row r="163" spans="1:37" customFormat="1" x14ac:dyDescent="0.25">
      <c r="A163" s="28" t="s">
        <v>217</v>
      </c>
      <c r="B163" s="96" t="s">
        <v>199</v>
      </c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</row>
    <row r="164" spans="1:37" customFormat="1" ht="13.8" x14ac:dyDescent="0.25">
      <c r="A164" s="34">
        <v>1</v>
      </c>
      <c r="B164" s="28" t="s">
        <v>85</v>
      </c>
      <c r="C164" s="34">
        <v>1</v>
      </c>
      <c r="D164" s="28" t="e">
        <f>ROUNDDOWN(#REF!*1.32,1)</f>
        <v>#REF!</v>
      </c>
      <c r="E164" s="34">
        <v>11</v>
      </c>
      <c r="F164" s="34">
        <v>70</v>
      </c>
      <c r="G164" s="34">
        <v>200</v>
      </c>
      <c r="H164" s="34">
        <v>10</v>
      </c>
      <c r="I164" s="34">
        <v>20</v>
      </c>
      <c r="J164" s="34">
        <v>50</v>
      </c>
      <c r="K164" s="28">
        <f>IF((IF($G164="-",0,$G164)*IF(J164="-",0,J164)/100)=0,"-",IF($G164="-",0,$G164)*IF(J164="-",0,J164)/100)</f>
        <v>100</v>
      </c>
      <c r="L164" s="34"/>
      <c r="M164" s="28" t="e">
        <f>IF((IF($D164="-",0,$D164)*IF(L164="-",0,L164)/100)=0,"-",IF($D164="-",0,$D164)*IF(L164="-",0,L164)/100)</f>
        <v>#REF!</v>
      </c>
      <c r="N164" s="29" t="e">
        <f>IF((G164+IF(K164="-",0,K164)+IF(I164="-",0,I164)+IF(M164="-",0,M164))&lt;min,min-(G164+IF(K164="-",0,K164)+IF(I164="-",0,I164)+IF(M164="-",0,M164)),"-")</f>
        <v>#REF!</v>
      </c>
      <c r="O164" s="30" t="e">
        <f>G164+IF(K164="-",0,K164)+IF(I164="-",0,I164)+IF(N164="-",0,N164)+IF(M164="-",0,M164)</f>
        <v>#REF!</v>
      </c>
      <c r="P164" s="33" t="s">
        <v>101</v>
      </c>
    </row>
    <row r="165" spans="1:37" customFormat="1" ht="13.8" x14ac:dyDescent="0.25">
      <c r="A165" s="34">
        <v>2</v>
      </c>
      <c r="B165" s="28" t="s">
        <v>26</v>
      </c>
      <c r="C165" s="34">
        <v>1</v>
      </c>
      <c r="D165" s="28" t="e">
        <f>ROUNDDOWN(#REF!*1.32,1)</f>
        <v>#REF!</v>
      </c>
      <c r="E165" s="34">
        <v>13</v>
      </c>
      <c r="F165" s="34">
        <v>55</v>
      </c>
      <c r="G165" s="34">
        <v>150</v>
      </c>
      <c r="H165" s="34"/>
      <c r="I165" s="34"/>
      <c r="J165" s="34">
        <v>30</v>
      </c>
      <c r="K165" s="28">
        <f>IF((IF($G165="-",0,$G165)*IF(J165="-",0,J165)/100)=0,"-",IF($G165="-",0,$G165)*IF(J165="-",0,J165)/100)</f>
        <v>45</v>
      </c>
      <c r="L165" s="34"/>
      <c r="M165" s="28" t="e">
        <f>IF((IF($D165="-",0,$D165)*IF(L165="-",0,L165)/100)=0,"-",IF($D165="-",0,$D165)*IF(L165="-",0,L165)/100)</f>
        <v>#REF!</v>
      </c>
      <c r="N165" s="29" t="e">
        <f>IF((G165+IF(K165="-",0,K165)+IF(I165="-",0,I165)+IF(M165="-",0,M165))&lt;min,min-(G165+IF(K165="-",0,K165)+IF(I165="-",0,I165)+IF(M165="-",0,M165)),"-")</f>
        <v>#REF!</v>
      </c>
      <c r="O165" s="30" t="e">
        <f>G165+IF(K165="-",0,K165)+IF(I165="-",0,I165)+IF(N165="-",0,N165)+IF(M165="-",0,M165)</f>
        <v>#REF!</v>
      </c>
      <c r="P165" s="33" t="s">
        <v>102</v>
      </c>
    </row>
    <row r="166" spans="1:37" customFormat="1" x14ac:dyDescent="0.25">
      <c r="A166" s="6"/>
      <c r="B166" s="6" t="s">
        <v>18</v>
      </c>
      <c r="C166" s="6">
        <f>SUM(C164:C165)</f>
        <v>2</v>
      </c>
      <c r="D166" s="6" t="e">
        <f>SUM(D164:D165)</f>
        <v>#REF!</v>
      </c>
      <c r="E166" s="6"/>
      <c r="F166" s="6">
        <f>SUM(F164:F165)</f>
        <v>125</v>
      </c>
      <c r="G166" s="6">
        <f>SUM(G164:G165)</f>
        <v>350</v>
      </c>
      <c r="H166" s="6"/>
      <c r="I166" s="6">
        <f>SUM(I164:I165)</f>
        <v>20</v>
      </c>
      <c r="J166" s="6"/>
      <c r="K166" s="6">
        <f>SUM(K164:K165)</f>
        <v>145</v>
      </c>
      <c r="L166" s="6">
        <f>SUM(L164:L165)</f>
        <v>0</v>
      </c>
      <c r="M166" s="6" t="e">
        <f>SUM(M164:M165)</f>
        <v>#REF!</v>
      </c>
      <c r="N166" s="6" t="e">
        <f>SUM(N164:N165)</f>
        <v>#REF!</v>
      </c>
      <c r="O166" s="6" t="e">
        <f>SUM(O164:O165)</f>
        <v>#REF!</v>
      </c>
      <c r="P166" s="28"/>
    </row>
    <row r="167" spans="1:37" customFormat="1" ht="15" customHeight="1" x14ac:dyDescent="0.25">
      <c r="A167" s="28" t="s">
        <v>161</v>
      </c>
      <c r="B167" s="96" t="s">
        <v>104</v>
      </c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</row>
    <row r="168" spans="1:37" customFormat="1" ht="15" customHeight="1" x14ac:dyDescent="0.25">
      <c r="A168" s="28">
        <v>1</v>
      </c>
      <c r="B168" s="28" t="s">
        <v>85</v>
      </c>
      <c r="C168" s="34">
        <v>1</v>
      </c>
      <c r="D168" s="28" t="e">
        <f>ROUNDDOWN(#REF!*1.32,1)</f>
        <v>#REF!</v>
      </c>
      <c r="E168" s="34">
        <v>11</v>
      </c>
      <c r="F168" s="34">
        <v>70</v>
      </c>
      <c r="G168" s="34">
        <v>200</v>
      </c>
      <c r="H168" s="34">
        <v>15</v>
      </c>
      <c r="I168" s="34">
        <v>30</v>
      </c>
      <c r="J168" s="34">
        <v>50</v>
      </c>
      <c r="K168" s="28">
        <f>IF((IF($G168="-",0,$G168)*IF(J168="-",0,J168)/100)=0,"-",IF($G168="-",0,$G168)*IF(J168="-",0,J168)/100)</f>
        <v>100</v>
      </c>
      <c r="L168" s="34"/>
      <c r="M168" s="28" t="e">
        <f>IF((IF($D168="-",0,$D168)*IF(L168="-",0,L168)/100)=0,"-",IF($D168="-",0,$D168)*IF(L168="-",0,L168)/100)</f>
        <v>#REF!</v>
      </c>
      <c r="N168" s="29" t="e">
        <f>IF((G168+IF(K168="-",0,K168)+IF(I168="-",0,I168)+IF(M168="-",0,M168))&lt;min,min-(G168+IF(K168="-",0,K168)+IF(I168="-",0,I168)+IF(M168="-",0,M168)),"-")</f>
        <v>#REF!</v>
      </c>
      <c r="O168" s="30" t="e">
        <f>G168+IF(K168="-",0,K168)+IF(I168="-",0,I168)+IF(N168="-",0,N168)+IF(M168="-",0,M168)</f>
        <v>#REF!</v>
      </c>
      <c r="P168" s="33" t="s">
        <v>158</v>
      </c>
    </row>
    <row r="169" spans="1:37" customFormat="1" ht="13.8" x14ac:dyDescent="0.25">
      <c r="A169" s="28">
        <v>2</v>
      </c>
      <c r="B169" s="28" t="s">
        <v>88</v>
      </c>
      <c r="C169" s="34">
        <v>1</v>
      </c>
      <c r="D169" s="28" t="e">
        <f>ROUNDDOWN(#REF!*1.32,1)</f>
        <v>#REF!</v>
      </c>
      <c r="E169" s="34">
        <v>13</v>
      </c>
      <c r="F169" s="34">
        <v>55</v>
      </c>
      <c r="G169" s="34">
        <v>160</v>
      </c>
      <c r="H169" s="34"/>
      <c r="I169" s="34"/>
      <c r="J169" s="34">
        <v>30</v>
      </c>
      <c r="K169" s="28">
        <f>IF((IF($G169="-",0,$G169)*IF(J169="-",0,J169)/100)=0,"-",IF($G169="-",0,$G169)*IF(J169="-",0,J169)/100)</f>
        <v>48</v>
      </c>
      <c r="L169" s="34"/>
      <c r="M169" s="28" t="e">
        <f>IF((IF($D169="-",0,$D169)*IF(L169="-",0,L169)/100)=0,"-",IF($D169="-",0,$D169)*IF(L169="-",0,L169)/100)</f>
        <v>#REF!</v>
      </c>
      <c r="N169" s="29" t="e">
        <f>IF((G169+IF(K169="-",0,K169)+IF(I169="-",0,I169)+IF(M169="-",0,M169))&lt;min,min-(G169+IF(K169="-",0,K169)+IF(I169="-",0,I169)+IF(M169="-",0,M169)),"-")</f>
        <v>#REF!</v>
      </c>
      <c r="O169" s="30" t="e">
        <f>G169+IF(K169="-",0,K169)+IF(I169="-",0,I169)+IF(N169="-",0,N169)+IF(M169="-",0,M169)</f>
        <v>#REF!</v>
      </c>
      <c r="P169" s="33" t="s">
        <v>105</v>
      </c>
    </row>
    <row r="170" spans="1:37" customFormat="1" x14ac:dyDescent="0.25">
      <c r="A170" s="7"/>
      <c r="B170" s="6" t="s">
        <v>18</v>
      </c>
      <c r="C170" s="6">
        <f>SUM(C168:C169)</f>
        <v>2</v>
      </c>
      <c r="D170" s="6" t="e">
        <f>SUM(D168:D169)</f>
        <v>#REF!</v>
      </c>
      <c r="E170" s="6"/>
      <c r="F170" s="6">
        <f>SUM(F168:F169)</f>
        <v>125</v>
      </c>
      <c r="G170" s="6">
        <f>SUM(G168:G169)</f>
        <v>360</v>
      </c>
      <c r="H170" s="6"/>
      <c r="I170" s="6">
        <f>SUM(I168:I169)</f>
        <v>30</v>
      </c>
      <c r="J170" s="6"/>
      <c r="K170" s="6">
        <f>SUM(K168:K169)</f>
        <v>148</v>
      </c>
      <c r="L170" s="6">
        <f>SUM(L168:L169)</f>
        <v>0</v>
      </c>
      <c r="M170" s="6" t="e">
        <f>SUM(M168:M169)</f>
        <v>#REF!</v>
      </c>
      <c r="N170" s="6" t="e">
        <f>SUM(N168:N169)</f>
        <v>#REF!</v>
      </c>
      <c r="O170" s="6" t="e">
        <f>SUM(O168:O169)</f>
        <v>#REF!</v>
      </c>
      <c r="P170" s="28"/>
    </row>
    <row r="171" spans="1:37" customFormat="1" ht="15" customHeight="1" x14ac:dyDescent="0.25">
      <c r="A171" s="28" t="s">
        <v>163</v>
      </c>
      <c r="B171" s="96" t="s">
        <v>220</v>
      </c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</row>
    <row r="172" spans="1:37" customFormat="1" x14ac:dyDescent="0.25">
      <c r="A172" s="7">
        <v>1</v>
      </c>
      <c r="B172" s="28" t="s">
        <v>64</v>
      </c>
      <c r="C172" s="34">
        <v>1</v>
      </c>
      <c r="D172" s="28" t="e">
        <f>ROUNDDOWN(#REF!*1.32,1)</f>
        <v>#REF!</v>
      </c>
      <c r="E172" s="34"/>
      <c r="F172" s="34"/>
      <c r="G172" s="34">
        <v>105</v>
      </c>
      <c r="H172" s="34"/>
      <c r="I172" s="34"/>
      <c r="J172" s="34"/>
      <c r="K172" s="28" t="str">
        <f>IF((IF($G172="-",0,$G172)*IF(J172="-",0,J172)/100)=0,"-",IF($G172="-",0,$G172)*IF(J172="-",0,J172)/100)</f>
        <v>-</v>
      </c>
      <c r="L172" s="34"/>
      <c r="M172" s="28" t="e">
        <f>IF((IF($D172="-",0,$D172)*IF(L172="-",0,L172)/100)=0,"-",IF($D172="-",0,$D172)*IF(L172="-",0,L172)/100)</f>
        <v>#REF!</v>
      </c>
      <c r="N172" s="29" t="e">
        <f>IF((G172+IF(K172="-",0,K172)+IF(I172="-",0,I172)+IF(M172="-",0,M172))&lt;min,min-(G172+IF(K172="-",0,K172)+IF(I172="-",0,I172)+IF(M172="-",0,M172)),"-")</f>
        <v>#REF!</v>
      </c>
      <c r="O172" s="30" t="e">
        <f>G172+IF(K172="-",0,K172)+IF(I172="-",0,I172)+IF(N172="-",0,N172)+IF(M172="-",0,M172)</f>
        <v>#REF!</v>
      </c>
      <c r="P172" s="28"/>
    </row>
    <row r="173" spans="1:37" customFormat="1" x14ac:dyDescent="0.25">
      <c r="A173" s="7">
        <v>2</v>
      </c>
      <c r="B173" s="28" t="s">
        <v>26</v>
      </c>
      <c r="C173" s="34">
        <v>1</v>
      </c>
      <c r="D173" s="28" t="e">
        <f>ROUNDDOWN(#REF!*1.32,1)</f>
        <v>#REF!</v>
      </c>
      <c r="E173" s="34"/>
      <c r="F173" s="34"/>
      <c r="G173" s="34">
        <v>95</v>
      </c>
      <c r="H173" s="34"/>
      <c r="I173" s="34"/>
      <c r="J173" s="34"/>
      <c r="K173" s="28" t="str">
        <f>IF((IF($G173="-",0,$G173)*IF(J173="-",0,J173)/100)=0,"-",IF($G173="-",0,$G173)*IF(J173="-",0,J173)/100)</f>
        <v>-</v>
      </c>
      <c r="L173" s="34"/>
      <c r="M173" s="28" t="e">
        <f>IF((IF($D173="-",0,$D173)*IF(L173="-",0,L173)/100)=0,"-",IF($D173="-",0,$D173)*IF(L173="-",0,L173)/100)</f>
        <v>#REF!</v>
      </c>
      <c r="N173" s="29" t="e">
        <f>IF((G173+IF(K173="-",0,K173)+IF(I173="-",0,I173)+IF(M173="-",0,M173))&lt;min,min-(G173+IF(K173="-",0,K173)+IF(I173="-",0,I173)+IF(M173="-",0,M173)),"-")</f>
        <v>#REF!</v>
      </c>
      <c r="O173" s="30" t="e">
        <f>G173+IF(K173="-",0,K173)+IF(I173="-",0,I173)+IF(N173="-",0,N173)+IF(M173="-",0,M173)</f>
        <v>#REF!</v>
      </c>
      <c r="P173" s="28"/>
    </row>
    <row r="174" spans="1:37" customFormat="1" x14ac:dyDescent="0.25">
      <c r="A174" s="7"/>
      <c r="B174" s="6" t="s">
        <v>18</v>
      </c>
      <c r="C174" s="6">
        <f>SUM(C172:C173)</f>
        <v>2</v>
      </c>
      <c r="D174" s="6" t="e">
        <f>SUM(D172:D173)</f>
        <v>#REF!</v>
      </c>
      <c r="E174" s="6"/>
      <c r="F174" s="6"/>
      <c r="G174" s="6">
        <f>SUM(G172:G173)</f>
        <v>200</v>
      </c>
      <c r="H174" s="6"/>
      <c r="I174" s="6"/>
      <c r="J174" s="6"/>
      <c r="K174" s="6"/>
      <c r="L174" s="6"/>
      <c r="M174" s="6"/>
      <c r="N174" s="6" t="e">
        <f>SUM(N172:N173)</f>
        <v>#REF!</v>
      </c>
      <c r="O174" s="6" t="e">
        <f>SUM(O172:O173)</f>
        <v>#REF!</v>
      </c>
      <c r="P174" s="28"/>
    </row>
    <row r="175" spans="1:37" customFormat="1" x14ac:dyDescent="0.25">
      <c r="A175" s="28" t="s">
        <v>163</v>
      </c>
      <c r="B175" s="96" t="s">
        <v>106</v>
      </c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</row>
    <row r="176" spans="1:37" customFormat="1" ht="13.8" x14ac:dyDescent="0.25">
      <c r="A176" s="34">
        <v>1</v>
      </c>
      <c r="B176" s="28" t="s">
        <v>200</v>
      </c>
      <c r="C176" s="34">
        <v>1</v>
      </c>
      <c r="D176" s="28" t="e">
        <f>#REF!</f>
        <v>#REF!</v>
      </c>
      <c r="E176" s="34"/>
      <c r="F176" s="34"/>
      <c r="G176" s="34">
        <v>120</v>
      </c>
      <c r="H176" s="34"/>
      <c r="I176" s="34"/>
      <c r="J176" s="34"/>
      <c r="K176" s="28" t="str">
        <f>IF((IF($G176="-",0,$G176)*IF(J176="-",0,J176)/100)=0,"-",IF($G176="-",0,$G176)*IF(J176="-",0,J176)/100)</f>
        <v>-</v>
      </c>
      <c r="L176" s="34"/>
      <c r="M176" s="28" t="e">
        <f>IF((IF($D176="-",0,$D176)*IF(L176="-",0,L176)/100)=0,"-",IF($D176="-",0,$D176)*IF(L176="-",0,L176)/100)</f>
        <v>#REF!</v>
      </c>
      <c r="N176" s="29" t="e">
        <f>IF((G176+IF(K176="-",0,K176)+IF(I176="-",0,I176)+IF(M176="-",0,M176))&lt;min,min-(G176+IF(K176="-",0,K176)+IF(I176="-",0,I176)+IF(M176="-",0,M176)),"-")</f>
        <v>#REF!</v>
      </c>
      <c r="O176" s="30" t="e">
        <f>G176+IF(K176="-",0,K176)+IF(I176="-",0,I176)+IF(N176="-",0,N176)+IF(M176="-",0,M176)</f>
        <v>#REF!</v>
      </c>
      <c r="P176" s="33" t="s">
        <v>107</v>
      </c>
    </row>
    <row r="177" spans="1:16" customFormat="1" x14ac:dyDescent="0.25">
      <c r="A177" s="34"/>
      <c r="B177" s="6" t="s">
        <v>18</v>
      </c>
      <c r="C177" s="6">
        <f t="shared" ref="C177:I177" si="31">SUM(C176)</f>
        <v>1</v>
      </c>
      <c r="D177" s="6" t="e">
        <f t="shared" si="31"/>
        <v>#REF!</v>
      </c>
      <c r="E177" s="6">
        <f t="shared" si="31"/>
        <v>0</v>
      </c>
      <c r="F177" s="6">
        <f t="shared" si="31"/>
        <v>0</v>
      </c>
      <c r="G177" s="6">
        <f t="shared" si="31"/>
        <v>120</v>
      </c>
      <c r="H177" s="6">
        <f t="shared" si="31"/>
        <v>0</v>
      </c>
      <c r="I177" s="6">
        <f t="shared" si="31"/>
        <v>0</v>
      </c>
      <c r="J177" s="6"/>
      <c r="K177" s="6">
        <f>SUM(K176)</f>
        <v>0</v>
      </c>
      <c r="L177" s="6">
        <f>SUM(L176)</f>
        <v>0</v>
      </c>
      <c r="M177" s="6" t="e">
        <f>SUM(M176)</f>
        <v>#REF!</v>
      </c>
      <c r="N177" s="6" t="e">
        <f>SUM(N176)</f>
        <v>#REF!</v>
      </c>
      <c r="O177" s="6" t="e">
        <f>SUM(O176)</f>
        <v>#REF!</v>
      </c>
      <c r="P177" s="28"/>
    </row>
    <row r="178" spans="1:16" x14ac:dyDescent="0.25">
      <c r="A178" s="28" t="s">
        <v>164</v>
      </c>
      <c r="B178" s="96" t="s">
        <v>160</v>
      </c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</row>
    <row r="179" spans="1:16" x14ac:dyDescent="0.25">
      <c r="A179" s="28">
        <v>1</v>
      </c>
      <c r="B179" s="25" t="s">
        <v>108</v>
      </c>
      <c r="C179" s="34">
        <v>1</v>
      </c>
      <c r="D179" s="28" t="e">
        <f>ROUNDDOWN(#REF!*1.32,1)</f>
        <v>#REF!</v>
      </c>
      <c r="E179" s="28">
        <v>12</v>
      </c>
      <c r="F179" s="28">
        <f>IF(LOOKUP(IF(E179="-",0,E179),ранг,над_за_ранг)=0,"-",LOOKUP(IF(E179="-",0,E179),ранг,над_за_ранг))</f>
        <v>60</v>
      </c>
      <c r="G179" s="28" t="e">
        <f>D179+IF(F179="-",0,F179)</f>
        <v>#REF!</v>
      </c>
      <c r="H179" s="28">
        <v>15</v>
      </c>
      <c r="I179" s="28" t="e">
        <f>IF((IF(G179="-",0,G179)*IF(H179="-",0,H179)/100)=0,"-",IF(G179="-",0,G179)*IF(H179="-",0,H179)/100)</f>
        <v>#REF!</v>
      </c>
      <c r="J179" s="28">
        <v>50</v>
      </c>
      <c r="K179" s="28" t="e">
        <f>IF((IF($G179="-",0,$G179)*IF(J179="-",0,J179)/100)=0,"-",IF($G179="-",0,$G179)*IF(J179="-",0,J179)/100)</f>
        <v>#REF!</v>
      </c>
      <c r="L179" s="28" t="s">
        <v>10</v>
      </c>
      <c r="M179" s="28" t="e">
        <f>IF((IF($D179="-",0,$D179)*IF(L179="-",0,L179)/100)=0,"-",IF($D179="-",0,$D179)*IF(L179="-",0,L179)/100)</f>
        <v>#REF!</v>
      </c>
      <c r="N179" s="29" t="e">
        <f>IF((G179+IF(K179="-",0,K179)+IF(I179="-",0,I179)+IF(M179="-",0,M179))&lt;min,min-(G179+IF(K179="-",0,K179)+IF(I179="-",0,I179)+IF(M179="-",0,M179)),"-")</f>
        <v>#REF!</v>
      </c>
      <c r="O179" s="30" t="e">
        <f>G179+IF(K179="-",0,K179)+IF(I179="-",0,I179)+IF(N179="-",0,N179)+IF(M179="-",0,M179)</f>
        <v>#REF!</v>
      </c>
      <c r="P179" s="35" t="s">
        <v>109</v>
      </c>
    </row>
    <row r="180" spans="1:16" s="21" customFormat="1" x14ac:dyDescent="0.25">
      <c r="A180" s="6"/>
      <c r="B180" s="5" t="s">
        <v>60</v>
      </c>
      <c r="C180" s="6">
        <f>IF(SUM(C179)=0,"-",SUM(C179))</f>
        <v>1</v>
      </c>
      <c r="D180" s="6" t="e">
        <f>IF(SUM(D179)=0,"-",SUM(D179))</f>
        <v>#REF!</v>
      </c>
      <c r="E180" s="6" t="s">
        <v>10</v>
      </c>
      <c r="F180" s="6">
        <f>IF(SUM(F179)=0,"-",SUM(F179))</f>
        <v>60</v>
      </c>
      <c r="G180" s="6" t="e">
        <f>IF(SUM(G179)=0,"-",SUM(G179))</f>
        <v>#REF!</v>
      </c>
      <c r="H180" s="6" t="s">
        <v>10</v>
      </c>
      <c r="I180" s="6" t="e">
        <f>IF(SUM(I179)=0,"-",SUM(I179))</f>
        <v>#REF!</v>
      </c>
      <c r="J180" s="6" t="s">
        <v>10</v>
      </c>
      <c r="K180" s="6" t="e">
        <f>IF(SUM(K179)=0,"-",SUM(K179))</f>
        <v>#REF!</v>
      </c>
      <c r="L180" s="6" t="str">
        <f>IF(SUM(L179)=0,"-",SUM(L179))</f>
        <v>-</v>
      </c>
      <c r="M180" s="6" t="e">
        <f>IF(SUM(M179)=0,"-",SUM(M179))</f>
        <v>#REF!</v>
      </c>
      <c r="N180" s="6" t="e">
        <f>IF(SUM(N179)=0,"-",SUM(N179))</f>
        <v>#REF!</v>
      </c>
      <c r="O180" s="6" t="e">
        <f>IF(SUM(O179)=0,"-",SUM(O179))</f>
        <v>#REF!</v>
      </c>
      <c r="P180" s="5"/>
    </row>
    <row r="181" spans="1:16" ht="13.5" customHeight="1" x14ac:dyDescent="0.25">
      <c r="A181" s="28" t="s">
        <v>218</v>
      </c>
      <c r="B181" s="96" t="s">
        <v>162</v>
      </c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</row>
    <row r="182" spans="1:16" ht="26.4" x14ac:dyDescent="0.25">
      <c r="A182" s="28">
        <v>1</v>
      </c>
      <c r="B182" s="25" t="s">
        <v>110</v>
      </c>
      <c r="C182" s="34">
        <v>1</v>
      </c>
      <c r="D182" s="28">
        <f>min/2</f>
        <v>175</v>
      </c>
      <c r="E182" s="28" t="s">
        <v>10</v>
      </c>
      <c r="F182" s="28" t="str">
        <f>IF(LOOKUP(IF(E182="-",0,E182),ранг,над_за_ранг)=0,"-",LOOKUP(IF(E182="-",0,E182),ранг,над_за_ранг))</f>
        <v>-</v>
      </c>
      <c r="G182" s="28">
        <f>D182+IF(F182="-",0,F182)</f>
        <v>175</v>
      </c>
      <c r="H182" s="28" t="s">
        <v>10</v>
      </c>
      <c r="I182" s="28" t="str">
        <f>IF((IF(G182="-",0,G182)*IF(H182="-",0,H182)/100)=0,"-",IF(G182="-",0,G182)*IF(H182="-",0,H182)/100)</f>
        <v>-</v>
      </c>
      <c r="J182" s="28" t="s">
        <v>10</v>
      </c>
      <c r="K182" s="28" t="str">
        <f>IF((IF($G182="-",0,$G182)*IF(J182="-",0,J182)/100)=0,"-",IF($G182="-",0,$G182)*IF(J182="-",0,J182)/100)</f>
        <v>-</v>
      </c>
      <c r="L182" s="28" t="s">
        <v>10</v>
      </c>
      <c r="M182" s="28" t="str">
        <f>IF((IF($D182="-",0,$D182)*IF(L182="-",0,L182)/100)=0,"-",IF($D182="-",0,$D182)*IF(L182="-",0,L182)/100)</f>
        <v>-</v>
      </c>
      <c r="N182" s="29" t="str">
        <f>IF((G182+IF(K182="-",0,K182)+IF(I182="-",0,I182)+IF(M182="-",0,M182))&lt;(min/2),min-(G182+IF(K182="-",0,K182)+IF(I182="-",0,I182)+IF(M182="-",0,M182)),"-")</f>
        <v>-</v>
      </c>
      <c r="O182" s="30">
        <f>G182+IF(K182="-",0,K182)+IF(I182="-",0,I182)+IF(N182="-",0,N182)+IF(M182="-",0,M182)</f>
        <v>175</v>
      </c>
      <c r="P182" s="35" t="s">
        <v>111</v>
      </c>
    </row>
    <row r="183" spans="1:16" s="21" customFormat="1" x14ac:dyDescent="0.25">
      <c r="A183" s="6"/>
      <c r="B183" s="5" t="s">
        <v>18</v>
      </c>
      <c r="C183" s="6">
        <f t="shared" ref="C183:O183" si="32">IF(SUM(C182)=0,"-",SUM(C182))</f>
        <v>1</v>
      </c>
      <c r="D183" s="6">
        <f t="shared" si="32"/>
        <v>175</v>
      </c>
      <c r="E183" s="6" t="str">
        <f t="shared" si="32"/>
        <v>-</v>
      </c>
      <c r="F183" s="6" t="str">
        <f t="shared" si="32"/>
        <v>-</v>
      </c>
      <c r="G183" s="6">
        <f t="shared" si="32"/>
        <v>175</v>
      </c>
      <c r="H183" s="6" t="str">
        <f t="shared" si="32"/>
        <v>-</v>
      </c>
      <c r="I183" s="6" t="str">
        <f t="shared" si="32"/>
        <v>-</v>
      </c>
      <c r="J183" s="6" t="str">
        <f t="shared" si="32"/>
        <v>-</v>
      </c>
      <c r="K183" s="6" t="str">
        <f t="shared" si="32"/>
        <v>-</v>
      </c>
      <c r="L183" s="6" t="str">
        <f t="shared" si="32"/>
        <v>-</v>
      </c>
      <c r="M183" s="6" t="str">
        <f t="shared" si="32"/>
        <v>-</v>
      </c>
      <c r="N183" s="6" t="str">
        <f t="shared" si="32"/>
        <v>-</v>
      </c>
      <c r="O183" s="6">
        <f t="shared" si="32"/>
        <v>175</v>
      </c>
      <c r="P183" s="5"/>
    </row>
    <row r="184" spans="1:16" x14ac:dyDescent="0.25">
      <c r="A184" s="28" t="s">
        <v>219</v>
      </c>
      <c r="B184" s="96" t="s">
        <v>159</v>
      </c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</row>
    <row r="185" spans="1:16" x14ac:dyDescent="0.25">
      <c r="A185" s="28">
        <v>1</v>
      </c>
      <c r="B185" s="25" t="s">
        <v>112</v>
      </c>
      <c r="C185" s="34">
        <v>1</v>
      </c>
      <c r="D185" s="28">
        <v>120</v>
      </c>
      <c r="E185" s="28" t="s">
        <v>10</v>
      </c>
      <c r="F185" s="28" t="str">
        <f>IF(LOOKUP(IF(E185="-",0,E185),ранг,над_за_ранг)=0,"-",LOOKUP(IF(E185="-",0,E185),ранг,над_за_ранг))</f>
        <v>-</v>
      </c>
      <c r="G185" s="28">
        <f>D185+IF(F185="-",0,F185)</f>
        <v>120</v>
      </c>
      <c r="H185" s="28">
        <v>50</v>
      </c>
      <c r="I185" s="28">
        <f>IF((IF(G185="-",0,G185)*IF(H185="-",0,H185)/100)=0,"-",IF(G185="-",0,G185)*IF(H185="-",0,H185)/100)</f>
        <v>60</v>
      </c>
      <c r="J185" s="28">
        <v>25</v>
      </c>
      <c r="K185" s="28">
        <f>IF((IF($G185="-",0,$G185)*IF(J185="-",0,J185)/100)=0,"-",IF($G185="-",0,$G185)*IF(J185="-",0,J185)/100)</f>
        <v>30</v>
      </c>
      <c r="L185" s="28" t="s">
        <v>10</v>
      </c>
      <c r="M185" s="28" t="str">
        <f>IF((IF($D185="-",0,$D185)*IF(L185="-",0,L185)/100)=0,"-",IF($D185="-",0,$D185)*IF(L185="-",0,L185)/100)</f>
        <v>-</v>
      </c>
      <c r="N185" s="29">
        <f>IF((G185+IF(K185="-",0,K185)+IF(I185="-",0,I185)+IF(M185="-",0,M185))&lt;min,min-(G185+IF(K185="-",0,K185)+IF(I185="-",0,I185)+IF(M185="-",0,M185)),"-")</f>
        <v>140</v>
      </c>
      <c r="O185" s="30">
        <f>G185+IF(K185="-",0,K185)+IF(I185="-",0,I185)+IF(N185="-",0,N185)+IF(M185="-",0,M185)</f>
        <v>350</v>
      </c>
      <c r="P185" s="35" t="s">
        <v>113</v>
      </c>
    </row>
    <row r="186" spans="1:16" s="4" customFormat="1" x14ac:dyDescent="0.25">
      <c r="A186" s="7"/>
      <c r="B186" s="5" t="s">
        <v>114</v>
      </c>
      <c r="C186" s="6">
        <f>IF(SUM(C185)=0,"-",SUM(C185))</f>
        <v>1</v>
      </c>
      <c r="D186" s="6">
        <f>IF(SUM(D185)=0,"-",SUM(D185))</f>
        <v>120</v>
      </c>
      <c r="E186" s="6" t="str">
        <f>IF(SUM(E185)=0,"-",SUM(E185))</f>
        <v>-</v>
      </c>
      <c r="F186" s="6" t="str">
        <f>IF(SUM(F185)=0,"-",SUM(F185))</f>
        <v>-</v>
      </c>
      <c r="G186" s="6">
        <f>IF(SUM(G185)=0,"-",SUM(G185))</f>
        <v>120</v>
      </c>
      <c r="H186" s="6" t="s">
        <v>10</v>
      </c>
      <c r="I186" s="6">
        <f>IF(SUM(I185)=0,"-",SUM(I185))</f>
        <v>60</v>
      </c>
      <c r="J186" s="6" t="s">
        <v>10</v>
      </c>
      <c r="K186" s="6">
        <f>IF(SUM(K185)=0,"-",SUM(K185))</f>
        <v>30</v>
      </c>
      <c r="L186" s="6" t="str">
        <f>IF(SUM(L185)=0,"-",SUM(L185))</f>
        <v>-</v>
      </c>
      <c r="M186" s="6" t="str">
        <f>IF(SUM(M185)=0,"-",SUM(M185))</f>
        <v>-</v>
      </c>
      <c r="N186" s="6">
        <f>IF(SUM(N185)=0,"-",SUM(N185))</f>
        <v>140</v>
      </c>
      <c r="O186" s="6">
        <f>IF(SUM(O185)=0,"-",SUM(O185))</f>
        <v>350</v>
      </c>
      <c r="P186" s="10"/>
    </row>
    <row r="187" spans="1:16" ht="52.8" x14ac:dyDescent="0.25">
      <c r="A187" s="28">
        <v>1</v>
      </c>
      <c r="B187" s="25" t="s">
        <v>115</v>
      </c>
      <c r="C187" s="34">
        <v>1</v>
      </c>
      <c r="D187" s="28">
        <v>130</v>
      </c>
      <c r="E187" s="28" t="s">
        <v>10</v>
      </c>
      <c r="F187" s="28" t="str">
        <f>IF(LOOKUP(IF(E187="-",0,E187),ранг,над_за_ранг)=0,"-",LOOKUP(IF(E187="-",0,E187),ранг,над_за_ранг))</f>
        <v>-</v>
      </c>
      <c r="G187" s="28">
        <f>D187+IF(F187="-",0,F187)</f>
        <v>130</v>
      </c>
      <c r="H187" s="28" t="s">
        <v>10</v>
      </c>
      <c r="I187" s="28" t="str">
        <f>IF((IF(G187="-",0,G187)*IF(H187="-",0,H187)/100)=0,"-",IF(G187="-",0,G187)*IF(H187="-",0,H187)/100)</f>
        <v>-</v>
      </c>
      <c r="J187" s="28" t="s">
        <v>10</v>
      </c>
      <c r="K187" s="28" t="str">
        <f>IF((IF($G187="-",0,$G187)*IF(J187="-",0,J187)/100)=0,"-",IF($G187="-",0,$G187)*IF(J187="-",0,J187)/100)</f>
        <v>-</v>
      </c>
      <c r="L187" s="28" t="s">
        <v>10</v>
      </c>
      <c r="M187" s="28" t="str">
        <f>IF((IF($D187="-",0,$D187)*IF(L187="-",0,L187)/100)=0,"-",IF($D187="-",0,$D187)*IF(L187="-",0,L187)/100)</f>
        <v>-</v>
      </c>
      <c r="N187" s="29">
        <f>IF((G187+IF(K187="-",0,K187)+IF(I187="-",0,I187)+IF(M187="-",0,M187))&lt;min,min-(G187+IF(K187="-",0,K187)+IF(I187="-",0,I187)+IF(M187="-",0,M187)),"-")</f>
        <v>220</v>
      </c>
      <c r="O187" s="30">
        <f>G187+IF(K187="-",0,K187)+IF(I187="-",0,I187)+IF(N187="-",0,N187)+IF(M187="-",0,M187)</f>
        <v>350</v>
      </c>
      <c r="P187" s="35" t="s">
        <v>207</v>
      </c>
    </row>
    <row r="188" spans="1:16" s="4" customFormat="1" x14ac:dyDescent="0.25">
      <c r="A188" s="7"/>
      <c r="B188" s="5" t="s">
        <v>114</v>
      </c>
      <c r="C188" s="6">
        <f>IF(SUM(C187)=0,"-",SUM(C187))</f>
        <v>1</v>
      </c>
      <c r="D188" s="6">
        <f>IF(SUM(D187)=0,"-",SUM(D187))</f>
        <v>130</v>
      </c>
      <c r="E188" s="6" t="str">
        <f>IF(SUM(E187)=0,"-",SUM(E187))</f>
        <v>-</v>
      </c>
      <c r="F188" s="6" t="str">
        <f>IF(SUM(F187)=0,"-",SUM(F187))</f>
        <v>-</v>
      </c>
      <c r="G188" s="6">
        <f>IF(SUM(G187)=0,"-",SUM(G187))</f>
        <v>130</v>
      </c>
      <c r="H188" s="6" t="s">
        <v>10</v>
      </c>
      <c r="I188" s="6" t="str">
        <f>IF(SUM(I187)=0,"-",SUM(I187))</f>
        <v>-</v>
      </c>
      <c r="J188" s="6" t="s">
        <v>10</v>
      </c>
      <c r="K188" s="6" t="str">
        <f>IF(SUM(K187)=0,"-",SUM(K187))</f>
        <v>-</v>
      </c>
      <c r="L188" s="6" t="str">
        <f>IF(SUM(L187)=0,"-",SUM(L187))</f>
        <v>-</v>
      </c>
      <c r="M188" s="6" t="str">
        <f>IF(SUM(M187)=0,"-",SUM(M187))</f>
        <v>-</v>
      </c>
      <c r="N188" s="6">
        <f>IF(SUM(N187)=0,"-",SUM(N187))</f>
        <v>220</v>
      </c>
      <c r="O188" s="6">
        <f>IF(SUM(O187)=0,"-",SUM(O187))</f>
        <v>350</v>
      </c>
      <c r="P188" s="10"/>
    </row>
    <row r="189" spans="1:16" x14ac:dyDescent="0.25">
      <c r="A189" s="28" t="s">
        <v>230</v>
      </c>
      <c r="B189" s="96" t="s">
        <v>229</v>
      </c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</row>
    <row r="190" spans="1:16" customFormat="1" ht="26.4" x14ac:dyDescent="0.25">
      <c r="A190" s="34">
        <v>1</v>
      </c>
      <c r="B190" s="25" t="s">
        <v>49</v>
      </c>
      <c r="C190" s="34">
        <v>1</v>
      </c>
      <c r="D190" s="28" t="e">
        <f>ROUNDDOWN(#REF!*1.32,1)</f>
        <v>#REF!</v>
      </c>
      <c r="E190" s="34"/>
      <c r="F190" s="28" t="str">
        <f>IF(LOOKUP(IF(E190="-",0,E190),ранг,над_за_ранг)=0,"-",LOOKUP(IF(E190="-",0,E190),ранг,над_за_ранг))</f>
        <v>-</v>
      </c>
      <c r="G190" s="28" t="e">
        <f>D190+IF(F190="-",0,F190)</f>
        <v>#REF!</v>
      </c>
      <c r="H190" s="34"/>
      <c r="I190" s="28" t="e">
        <f>IF((IF(G190="-",0,G190)*IF(H190="-",0,H190)/100)=0,"-",IF(G190="-",0,G190)*IF(H190="-",0,H190)/100)</f>
        <v>#REF!</v>
      </c>
      <c r="J190" s="34"/>
      <c r="K190" s="28" t="e">
        <f>IF((IF($G190="-",0,$G190)*IF(J190="-",0,J190)/100)=0,"-",IF($G190="-",0,$G190)*IF(J190="-",0,J190)/100)</f>
        <v>#REF!</v>
      </c>
      <c r="L190" s="28"/>
      <c r="M190" s="28" t="e">
        <f>IF((IF($D190="-",0,$D190)*IF(L190="-",0,L190)/100)=0,"-",IF($D190="-",0,$D190)*IF(L190="-",0,L190)/100)</f>
        <v>#REF!</v>
      </c>
      <c r="N190" s="29" t="e">
        <f>IF((G190+IF(K190="-",0,K190)+IF(I190="-",0,I190)+IF(M190="-",0,M190))&lt;min,min-(G190+IF(K190="-",0,K190)+IF(I190="-",0,I190)+IF(M190="-",0,M190)),"-")</f>
        <v>#REF!</v>
      </c>
      <c r="O190" s="30" t="e">
        <f>G190+IF(K190="-",0,K190)+IF(I190="-",0,I190)+IF(N190="-",0,N190)+IF(M190="-",0,M190)</f>
        <v>#REF!</v>
      </c>
      <c r="P190" s="33"/>
    </row>
    <row r="191" spans="1:16" s="4" customFormat="1" x14ac:dyDescent="0.25">
      <c r="A191" s="7"/>
      <c r="B191" s="5" t="s">
        <v>114</v>
      </c>
      <c r="C191" s="6">
        <f>IF(SUM(C190)=0,"-",SUM(C190))</f>
        <v>1</v>
      </c>
      <c r="D191" s="6" t="e">
        <f>IF(SUM(D190)=0,"-",SUM(D190))</f>
        <v>#REF!</v>
      </c>
      <c r="E191" s="6" t="str">
        <f>IF(SUM(E190)=0,"-",SUM(E190))</f>
        <v>-</v>
      </c>
      <c r="F191" s="6" t="str">
        <f>IF(SUM(F190)=0,"-",SUM(F190))</f>
        <v>-</v>
      </c>
      <c r="G191" s="6" t="e">
        <f>IF(SUM(G190)=0,"-",SUM(G190))</f>
        <v>#REF!</v>
      </c>
      <c r="H191" s="6" t="s">
        <v>10</v>
      </c>
      <c r="I191" s="6" t="e">
        <f>IF(SUM(I190)=0,"-",SUM(I190))</f>
        <v>#REF!</v>
      </c>
      <c r="J191" s="6" t="s">
        <v>10</v>
      </c>
      <c r="K191" s="6" t="e">
        <f>IF(SUM(K190)=0,"-",SUM(K190))</f>
        <v>#REF!</v>
      </c>
      <c r="L191" s="6" t="str">
        <f>IF(SUM(L190)=0,"-",SUM(L190))</f>
        <v>-</v>
      </c>
      <c r="M191" s="6" t="e">
        <f>IF(SUM(M190)=0,"-",SUM(M190))</f>
        <v>#REF!</v>
      </c>
      <c r="N191" s="6" t="e">
        <f>IF(SUM(N190)=0,"-",SUM(N190))</f>
        <v>#REF!</v>
      </c>
      <c r="O191" s="6" t="e">
        <f>IF(SUM(O190)=0,"-",SUM(O190))</f>
        <v>#REF!</v>
      </c>
      <c r="P191" s="10"/>
    </row>
    <row r="192" spans="1:16" x14ac:dyDescent="0.25">
      <c r="A192" s="28" t="s">
        <v>235</v>
      </c>
      <c r="B192" s="96" t="s">
        <v>231</v>
      </c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</row>
    <row r="193" spans="1:16" customFormat="1" ht="26.4" x14ac:dyDescent="0.25">
      <c r="A193" s="34">
        <v>1</v>
      </c>
      <c r="B193" s="25" t="s">
        <v>232</v>
      </c>
      <c r="C193" s="34">
        <v>1</v>
      </c>
      <c r="D193" s="28" t="e">
        <f>ROUNDDOWN(#REF!*1.32,1)</f>
        <v>#REF!</v>
      </c>
      <c r="E193" s="34"/>
      <c r="F193" s="28" t="str">
        <f>IF(LOOKUP(IF(E193="-",0,E193),ранг,над_за_ранг)=0,"-",LOOKUP(IF(E193="-",0,E193),ранг,над_за_ранг))</f>
        <v>-</v>
      </c>
      <c r="G193" s="28" t="e">
        <f>D193+IF(F193="-",0,F193)</f>
        <v>#REF!</v>
      </c>
      <c r="H193" s="34"/>
      <c r="I193" s="28" t="e">
        <f>IF((IF(G193="-",0,G193)*IF(H193="-",0,H193)/100)=0,"-",IF(G193="-",0,G193)*IF(H193="-",0,H193)/100)</f>
        <v>#REF!</v>
      </c>
      <c r="J193" s="34"/>
      <c r="K193" s="28" t="e">
        <f>IF((IF($G193="-",0,$G193)*IF(J193="-",0,J193)/100)=0,"-",IF($G193="-",0,$G193)*IF(J193="-",0,J193)/100)</f>
        <v>#REF!</v>
      </c>
      <c r="L193" s="28"/>
      <c r="M193" s="28" t="e">
        <f>IF((IF($D193="-",0,$D193)*IF(L193="-",0,L193)/100)=0,"-",IF($D193="-",0,$D193)*IF(L193="-",0,L193)/100)</f>
        <v>#REF!</v>
      </c>
      <c r="N193" s="29" t="e">
        <f>IF((G193+IF(K193="-",0,K193)+IF(I193="-",0,I193)+IF(M193="-",0,M193))&lt;min,min-(G193+IF(K193="-",0,K193)+IF(I193="-",0,I193)+IF(M193="-",0,M193)),"-")</f>
        <v>#REF!</v>
      </c>
      <c r="O193" s="30" t="e">
        <f>G193+IF(K193="-",0,K193)+IF(I193="-",0,I193)+IF(N193="-",0,N193)+IF(M193="-",0,M193)</f>
        <v>#REF!</v>
      </c>
      <c r="P193" s="33"/>
    </row>
    <row r="194" spans="1:16" customFormat="1" ht="39.6" x14ac:dyDescent="0.25">
      <c r="A194" s="34">
        <v>2</v>
      </c>
      <c r="B194" s="25" t="s">
        <v>233</v>
      </c>
      <c r="C194" s="34">
        <v>1</v>
      </c>
      <c r="D194" s="28" t="e">
        <f>ROUNDDOWN(#REF!*1.32,1)</f>
        <v>#REF!</v>
      </c>
      <c r="E194" s="34"/>
      <c r="F194" s="28" t="str">
        <f>IF(LOOKUP(IF(E194="-",0,E194),ранг,над_за_ранг)=0,"-",LOOKUP(IF(E194="-",0,E194),ранг,над_за_ранг))</f>
        <v>-</v>
      </c>
      <c r="G194" s="28" t="e">
        <f>D194+IF(F194="-",0,F194)</f>
        <v>#REF!</v>
      </c>
      <c r="H194" s="34"/>
      <c r="I194" s="28" t="e">
        <f>IF((IF(G194="-",0,G194)*IF(H194="-",0,H194)/100)=0,"-",IF(G194="-",0,G194)*IF(H194="-",0,H194)/100)</f>
        <v>#REF!</v>
      </c>
      <c r="J194" s="34"/>
      <c r="K194" s="28" t="e">
        <f>IF((IF($G194="-",0,$G194)*IF(J194="-",0,J194)/100)=0,"-",IF($G194="-",0,$G194)*IF(J194="-",0,J194)/100)</f>
        <v>#REF!</v>
      </c>
      <c r="L194" s="28"/>
      <c r="M194" s="28" t="e">
        <f>IF((IF($D194="-",0,$D194)*IF(L194="-",0,L194)/100)=0,"-",IF($D194="-",0,$D194)*IF(L194="-",0,L194)/100)</f>
        <v>#REF!</v>
      </c>
      <c r="N194" s="29" t="e">
        <f>IF((G194+IF(K194="-",0,K194)+IF(I194="-",0,I194)+IF(M194="-",0,M194))&lt;min,min-(G194+IF(K194="-",0,K194)+IF(I194="-",0,I194)+IF(M194="-",0,M194)),"-")</f>
        <v>#REF!</v>
      </c>
      <c r="O194" s="30" t="e">
        <f>G194+IF(K194="-",0,K194)+IF(I194="-",0,I194)+IF(N194="-",0,N194)+IF(M194="-",0,M194)</f>
        <v>#REF!</v>
      </c>
      <c r="P194" s="33"/>
    </row>
    <row r="195" spans="1:16" customFormat="1" ht="39.6" x14ac:dyDescent="0.25">
      <c r="A195" s="34">
        <v>3</v>
      </c>
      <c r="B195" s="25" t="s">
        <v>234</v>
      </c>
      <c r="C195" s="34">
        <v>1</v>
      </c>
      <c r="D195" s="28" t="e">
        <f>ROUNDDOWN(#REF!*1.32,1)</f>
        <v>#REF!</v>
      </c>
      <c r="E195" s="34"/>
      <c r="F195" s="28" t="str">
        <f>IF(LOOKUP(IF(E195="-",0,E195),ранг,над_за_ранг)=0,"-",LOOKUP(IF(E195="-",0,E195),ранг,над_за_ранг))</f>
        <v>-</v>
      </c>
      <c r="G195" s="28" t="e">
        <f>D195+IF(F195="-",0,F195)</f>
        <v>#REF!</v>
      </c>
      <c r="H195" s="34"/>
      <c r="I195" s="28" t="e">
        <f>IF((IF(G195="-",0,G195)*IF(H195="-",0,H195)/100)=0,"-",IF(G195="-",0,G195)*IF(H195="-",0,H195)/100)</f>
        <v>#REF!</v>
      </c>
      <c r="J195" s="34"/>
      <c r="K195" s="28" t="e">
        <f>IF((IF($G195="-",0,$G195)*IF(J195="-",0,J195)/100)=0,"-",IF($G195="-",0,$G195)*IF(J195="-",0,J195)/100)</f>
        <v>#REF!</v>
      </c>
      <c r="L195" s="28"/>
      <c r="M195" s="28" t="e">
        <f>IF((IF($D195="-",0,$D195)*IF(L195="-",0,L195)/100)=0,"-",IF($D195="-",0,$D195)*IF(L195="-",0,L195)/100)</f>
        <v>#REF!</v>
      </c>
      <c r="N195" s="29" t="e">
        <f>IF((G195+IF(K195="-",0,K195)+IF(I195="-",0,I195)+IF(M195="-",0,M195))&lt;min,min-(G195+IF(K195="-",0,K195)+IF(I195="-",0,I195)+IF(M195="-",0,M195)),"-")</f>
        <v>#REF!</v>
      </c>
      <c r="O195" s="30" t="e">
        <f>G195+IF(K195="-",0,K195)+IF(I195="-",0,I195)+IF(N195="-",0,N195)+IF(M195="-",0,M195)</f>
        <v>#REF!</v>
      </c>
      <c r="P195" s="33"/>
    </row>
    <row r="196" spans="1:16" s="4" customFormat="1" ht="12.75" customHeight="1" x14ac:dyDescent="0.25">
      <c r="A196" s="98" t="s">
        <v>18</v>
      </c>
      <c r="B196" s="99"/>
      <c r="C196" s="6">
        <f>SUM(C193:C195)</f>
        <v>3</v>
      </c>
      <c r="D196" s="6" t="e">
        <f>SUM(D193:D195)</f>
        <v>#REF!</v>
      </c>
      <c r="E196" s="6"/>
      <c r="F196" s="6"/>
      <c r="G196" s="6" t="e">
        <f>SUM(G193:G195)</f>
        <v>#REF!</v>
      </c>
      <c r="H196" s="6"/>
      <c r="I196" s="6"/>
      <c r="J196" s="6"/>
      <c r="K196" s="6"/>
      <c r="L196" s="6"/>
      <c r="M196" s="6"/>
      <c r="N196" s="6" t="e">
        <f>SUM(N193:N195)</f>
        <v>#REF!</v>
      </c>
      <c r="O196" s="6" t="e">
        <f>SUM(O193:O195)</f>
        <v>#REF!</v>
      </c>
      <c r="P196" s="10"/>
    </row>
    <row r="197" spans="1:16" s="31" customFormat="1" x14ac:dyDescent="0.25">
      <c r="A197" s="100" t="s">
        <v>116</v>
      </c>
      <c r="B197" s="101"/>
      <c r="C197" s="23">
        <f>IF(C196="-",0, C196)+ IF(C186="-",0, C186)+ IF(C183="-",0, C183)+ IF(C180="-",0, C180)+ IF(C116="-",0, C116)+ IF(C107="-",0, C107)+ IF(C99="-",0, C99)+ IF(C95="-",0, C95)+ IF(C88="-",0, C88)+ IF(C82="-",0, C82)+ IF(C68="-",0, C68)+ IF(C57="-",0, C57)+ IF(C54="-",0, C54)+ IF(C45="-",0, C45)+ IF(C42="-",0, C42)+ IF(C36="-",0, C36)+ IF(C32="-",0, C32)+ IF(C25="-",0, C25)+ IF(C21="-",0, C21)+ IF(C157="-",0, C157)+ IF(C166="-",0, C166)+IF(C177="-",0, C177)+IF(C170="-",0, C170)+IF(C162="-",0, C162)+IF(C143="-",0, C143)+IF(C139="-",0, C139)+IF(C133="-",0, C133)+IF(C130="-",0, C130)+IF(C126="-",0, C126)+IF(C119="-",0, C119)+IF(C122="-",0, C122)+IF(C174="-",0, C174)+IF(C191="-",0, C191)+IF(C188="-",0, C188)</f>
        <v>108</v>
      </c>
      <c r="D197" s="23" t="e">
        <f>IF(D196="-",0, D196)+ IF(D186="-",0, D186)+ IF(D183="-",0, D183)+ IF(D180="-",0, D180)+ IF(D116="-",0, D116)+ IF(D107="-",0, D107)+ IF(D99="-",0, D99)+ IF(D95="-",0, D95)+ IF(D88="-",0, D88)+ IF(D82="-",0, D82)+ IF(D68="-",0, D68)+ IF(D57="-",0, D57)+ IF(D54="-",0, D54)+ IF(D45="-",0, D45)+ IF(D42="-",0, D42)+ IF(D36="-",0, D36)+ IF(D32="-",0, D32)+ IF(D25="-",0, D25)+ IF(D21="-",0, D21)+ IF(D157="-",0, D157)+ IF(D166="-",0, D166)+IF(D177="-",0, D177)+IF(D170="-",0, D170)+IF(D162="-",0, D162)+IF(D143="-",0, D143)+IF(D139="-",0, D139)+IF(D133="-",0, D133)+IF(D130="-",0, D130)+IF(D126="-",0, D126)+IF(D119="-",0, D119)+IF(D122="-",0, D122)+IF(D174="-",0, D174)+IF(D191="-",0, D191)+IF(D188="-",0, D188)</f>
        <v>#REF!</v>
      </c>
      <c r="E197" s="23"/>
      <c r="F197" s="23">
        <f>IF(F196="-",0, F196)+ IF(F186="-",0, F186)+ IF(F183="-",0, F183)+ IF(F180="-",0, F180)+ IF(F116="-",0, F116)+ IF(F107="-",0, F107)+ IF(F99="-",0, F99)+ IF(F95="-",0, F95)+ IF(F88="-",0, F88)+ IF(F82="-",0, F82)+ IF(F68="-",0, F68)+ IF(F57="-",0, F57)+ IF(F54="-",0, F54)+ IF(F45="-",0, F45)+ IF(F42="-",0, F42)+ IF(F36="-",0, F36)+ IF(F32="-",0, F32)+ IF(F25="-",0, F25)+ IF(F21="-",0, F21)+ IF(F157="-",0, F157)+ IF(F166="-",0, F166)+IF(F177="-",0, F177)+IF(F170="-",0, F170)+IF(F162="-",0, F162)+IF(F143="-",0, F143)+IF(F139="-",0, F139)+IF(F133="-",0, F133)+IF(F130="-",0, F130)+IF(F126="-",0, F126)+IF(F119="-",0, F119)+IF(F122="-",0, F122)+IF(F174="-",0, F174)+IF(F191="-",0, F191)+IF(F188="-",0, F188)</f>
        <v>4650</v>
      </c>
      <c r="G197" s="23" t="e">
        <f>IF(G196="-",0, G196)+ IF(G186="-",0, G186)+ IF(G183="-",0, G183)+ IF(G180="-",0, G180)+ IF(G116="-",0, G116)+ IF(G107="-",0, G107)+ IF(G99="-",0, G99)+ IF(G95="-",0, G95)+ IF(G88="-",0, G88)+ IF(G82="-",0, G82)+ IF(G68="-",0, G68)+ IF(G57="-",0, G57)+ IF(G54="-",0, G54)+ IF(G45="-",0, G45)+ IF(G42="-",0, G42)+ IF(G36="-",0, G36)+ IF(G32="-",0, G32)+ IF(G25="-",0, G25)+ IF(G21="-",0, G21)+ IF(G157="-",0, G157)+ IF(G166="-",0, G166)+IF(G177="-",0, G177)+IF(G170="-",0, G170)+IF(G162="-",0, G162)+IF(G143="-",0, G143)+IF(G139="-",0, G139)+IF(G133="-",0, G133)+IF(G130="-",0, G130)+IF(G126="-",0, G126)+IF(G119="-",0, G119)+IF(G122="-",0, G122)+IF(G174="-",0, G174)+IF(G191="-",0, G191)+IF(G188="-",0, G188)</f>
        <v>#REF!</v>
      </c>
      <c r="H197" s="23"/>
      <c r="I197" s="23" t="e">
        <f>IF(I196="-",0, I196)+ IF(I186="-",0, I186)+ IF(I183="-",0, I183)+ IF(I180="-",0, I180)+ IF(I116="-",0, I116)+ IF(I107="-",0, I107)+ IF(I99="-",0, I99)+ IF(I95="-",0, I95)+ IF(I88="-",0, I88)+ IF(I82="-",0, I82)+ IF(I68="-",0, I68)+ IF(I57="-",0, I57)+ IF(I54="-",0, I54)+ IF(I45="-",0, I45)+ IF(I42="-",0, I42)+ IF(I36="-",0, I36)+ IF(I32="-",0, I32)+ IF(I25="-",0, I25)+ IF(I21="-",0, I21)+ IF(I157="-",0, I157)+ IF(I166="-",0, I166)+IF(I177="-",0, I177)+IF(I170="-",0, I170)+IF(I162="-",0, I162)+IF(I143="-",0, I143)+IF(I139="-",0, I139)+IF(I133="-",0, I133)+IF(I130="-",0, I130)+IF(I126="-",0, I126)+IF(I119="-",0, I119)+IF(I122="-",0, I122)+IF(I174="-",0, I174)+IF(I191="-",0, I191)+IF(I188="-",0, I188)</f>
        <v>#REF!</v>
      </c>
      <c r="J197" s="23"/>
      <c r="K197" s="23" t="e">
        <f>IF(K196="-",0, K196)+ IF(K186="-",0, K186)+ IF(K183="-",0, K183)+ IF(K180="-",0, K180)+ IF(K116="-",0, K116)+ IF(K107="-",0, K107)+ IF(K99="-",0, K99)+ IF(K95="-",0, K95)+ IF(K88="-",0, K88)+ IF(K82="-",0, K82)+ IF(K68="-",0, K68)+ IF(K57="-",0, K57)+ IF(K54="-",0, K54)+ IF(K45="-",0, K45)+ IF(K42="-",0, K42)+ IF(K36="-",0, K36)+ IF(K32="-",0, K32)+ IF(K25="-",0, K25)+ IF(K21="-",0, K21)+ IF(K157="-",0, K157)+ IF(K166="-",0, K166)+IF(K177="-",0, K177)+IF(K170="-",0, K170)+IF(K162="-",0, K162)+IF(K143="-",0, K143)+IF(K139="-",0, K139)+IF(K133="-",0, K133)+IF(K130="-",0, K130)+IF(K126="-",0, K126)+IF(K119="-",0, K119)+IF(K122="-",0, K122)+IF(K174="-",0, K174)+IF(K191="-",0, K191)+IF(K188="-",0, K188)</f>
        <v>#REF!</v>
      </c>
      <c r="L197" s="23"/>
      <c r="M197" s="23" t="e">
        <f>IF(M196="-",0, M196)+ IF(M186="-",0, M186)+ IF(M183="-",0, M183)+ IF(M180="-",0, M180)+ IF(M116="-",0, M116)+ IF(M107="-",0, M107)+ IF(M99="-",0, M99)+ IF(M95="-",0, M95)+ IF(M88="-",0, M88)+ IF(M82="-",0, M82)+ IF(M68="-",0, M68)+ IF(M57="-",0, M57)+ IF(M54="-",0, M54)+ IF(M45="-",0, M45)+ IF(M42="-",0, M42)+ IF(M36="-",0, M36)+ IF(M32="-",0, M32)+ IF(M25="-",0, M25)+ IF(M21="-",0, M21)+ IF(M157="-",0, M157)+ IF(M166="-",0, M166)+IF(M177="-",0, M177)+IF(M170="-",0, M170)+IF(M162="-",0, M162)+IF(M143="-",0, M143)+IF(M139="-",0, M139)+IF(M133="-",0, M133)+IF(M130="-",0, M130)+IF(M126="-",0, M126)+IF(M119="-",0, M119)+IF(M122="-",0, M122)+IF(M174="-",0, M174)+IF(M191="-",0, M191)+IF(M188="-",0, M188)</f>
        <v>#REF!</v>
      </c>
      <c r="N197" s="23" t="e">
        <f>IF(N196="-",0, N196)+ IF(N186="-",0, N186)+ IF(N183="-",0, N183)+ IF(N180="-",0, N180)+ IF(N116="-",0, N116)+ IF(N107="-",0, N107)+ IF(N99="-",0, N99)+ IF(N95="-",0, N95)+ IF(N88="-",0, N88)+ IF(N82="-",0, N82)+ IF(N68="-",0, N68)+ IF(N57="-",0, N57)+ IF(N54="-",0, N54)+ IF(N45="-",0, N45)+ IF(N42="-",0, N42)+ IF(N36="-",0, N36)+ IF(N32="-",0, N32)+ IF(N25="-",0, N25)+ IF(N21="-",0, N21)+ IF(N157="-",0, N157)+ IF(N166="-",0, N166)+IF(N177="-",0, N177)+IF(N170="-",0, N170)+IF(N162="-",0, N162)+IF(N143="-",0, N143)+IF(N139="-",0, N139)+IF(N133="-",0, N133)+IF(N130="-",0, N130)+IF(N126="-",0, N126)+IF(N119="-",0, N119)+IF(N122="-",0, N122)+IF(N174="-",0, N174)+IF(N191="-",0, N191)+IF(N188="-",0, N188)</f>
        <v>#REF!</v>
      </c>
      <c r="O197" s="23" t="e">
        <f>IF(O196="-",0, O196)+ IF(O186="-",0, O186)+ IF(O183="-",0, O183)+ IF(O180="-",0, O180)+ IF(O116="-",0, O116)+ IF(O107="-",0, O107)+ IF(O99="-",0, O99)+ IF(O95="-",0, O95)+ IF(O88="-",0, O88)+ IF(O82="-",0, O82)+ IF(O68="-",0, O68)+ IF(O57="-",0, O57)+ IF(O54="-",0, O54)+ IF(O45="-",0, O45)+ IF(O42="-",0, O42)+ IF(O36="-",0, O36)+ IF(O32="-",0, O32)+ IF(O25="-",0, O25)+ IF(O21="-",0, O21)+ IF(O157="-",0, O157)+ IF(O166="-",0, O166)+IF(O177="-",0, O177)+IF(O170="-",0, O170)+IF(O162="-",0, O162)+IF(O143="-",0, O143)+IF(O139="-",0, O139)+IF(O133="-",0, O133)+IF(O130="-",0, O130)+IF(O126="-",0, O126)+IF(O119="-",0, O119)+IF(O122="-",0, O122)+IF(O174="-",0, O174)+IF(O191="-",0, O191)+IF(O188="-",0, O188)</f>
        <v>#REF!</v>
      </c>
      <c r="P197" s="22"/>
    </row>
    <row r="198" spans="1:16" x14ac:dyDescent="0.25">
      <c r="A198" s="41"/>
      <c r="B198" s="42"/>
      <c r="C198" s="43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4"/>
      <c r="O198" s="45"/>
      <c r="P198" s="38"/>
    </row>
    <row r="199" spans="1:16" x14ac:dyDescent="0.25">
      <c r="A199" s="41"/>
      <c r="B199" s="42"/>
      <c r="C199" s="43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4"/>
      <c r="O199" s="45"/>
      <c r="P199" s="38"/>
    </row>
    <row r="200" spans="1:16" x14ac:dyDescent="0.25">
      <c r="A200" s="41"/>
      <c r="B200" s="42"/>
      <c r="C200" s="43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4"/>
      <c r="O200" s="45"/>
      <c r="P200" s="38"/>
    </row>
    <row r="201" spans="1:16" x14ac:dyDescent="0.25">
      <c r="A201" s="41"/>
      <c r="B201" s="42"/>
      <c r="C201" s="43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4"/>
      <c r="O201" s="45"/>
      <c r="P201" s="38"/>
    </row>
    <row r="202" spans="1:16" ht="36.75" customHeight="1" x14ac:dyDescent="0.25">
      <c r="A202" s="41"/>
      <c r="B202" s="111" t="s">
        <v>185</v>
      </c>
      <c r="C202" s="111"/>
      <c r="D202" s="111"/>
      <c r="E202" s="24"/>
      <c r="F202" s="41"/>
      <c r="G202" s="41"/>
      <c r="H202" s="41"/>
      <c r="I202" s="41"/>
      <c r="J202" s="41"/>
      <c r="K202" s="41"/>
      <c r="L202" s="41"/>
      <c r="M202" s="112" t="s">
        <v>15</v>
      </c>
      <c r="N202" s="112"/>
      <c r="O202" s="112"/>
      <c r="P202" s="38"/>
    </row>
  </sheetData>
  <mergeCells count="63">
    <mergeCell ref="B202:D202"/>
    <mergeCell ref="M202:O202"/>
    <mergeCell ref="B131:P131"/>
    <mergeCell ref="B134:P134"/>
    <mergeCell ref="B140:P140"/>
    <mergeCell ref="B144:P144"/>
    <mergeCell ref="B184:P184"/>
    <mergeCell ref="B158:P158"/>
    <mergeCell ref="B181:P181"/>
    <mergeCell ref="B178:P178"/>
    <mergeCell ref="B163:P163"/>
    <mergeCell ref="A75:P75"/>
    <mergeCell ref="A77:P77"/>
    <mergeCell ref="A79:P79"/>
    <mergeCell ref="B83:P83"/>
    <mergeCell ref="B123:P123"/>
    <mergeCell ref="B120:P120"/>
    <mergeCell ref="B113:P113"/>
    <mergeCell ref="B117:P117"/>
    <mergeCell ref="N1:P1"/>
    <mergeCell ref="B15:P15"/>
    <mergeCell ref="B22:P22"/>
    <mergeCell ref="B58:P58"/>
    <mergeCell ref="B55:P55"/>
    <mergeCell ref="B12:B13"/>
    <mergeCell ref="C12:C13"/>
    <mergeCell ref="O3:P3"/>
    <mergeCell ref="A6:P6"/>
    <mergeCell ref="A7:P7"/>
    <mergeCell ref="B26:P26"/>
    <mergeCell ref="B33:P33"/>
    <mergeCell ref="B37:P37"/>
    <mergeCell ref="B43:P43"/>
    <mergeCell ref="B46:P46"/>
    <mergeCell ref="H9:K9"/>
    <mergeCell ref="L9:P9"/>
    <mergeCell ref="H10:K10"/>
    <mergeCell ref="A12:A13"/>
    <mergeCell ref="D12:D13"/>
    <mergeCell ref="P12:P13"/>
    <mergeCell ref="F12:F13"/>
    <mergeCell ref="L12:M12"/>
    <mergeCell ref="E12:E13"/>
    <mergeCell ref="J12:K12"/>
    <mergeCell ref="G12:G13"/>
    <mergeCell ref="L10:N10"/>
    <mergeCell ref="H12:I12"/>
    <mergeCell ref="A73:P73"/>
    <mergeCell ref="B70:P70"/>
    <mergeCell ref="B69:P69"/>
    <mergeCell ref="A196:B196"/>
    <mergeCell ref="A197:B197"/>
    <mergeCell ref="B167:P167"/>
    <mergeCell ref="B175:P175"/>
    <mergeCell ref="B171:P171"/>
    <mergeCell ref="B189:P189"/>
    <mergeCell ref="B192:P192"/>
    <mergeCell ref="B127:P127"/>
    <mergeCell ref="B89:P89"/>
    <mergeCell ref="B96:P96"/>
    <mergeCell ref="B110:P110"/>
    <mergeCell ref="B100:P100"/>
    <mergeCell ref="B108:P108"/>
  </mergeCells>
  <phoneticPr fontId="0" type="noConversion"/>
  <conditionalFormatting sqref="A1:P50 P51:P80 A51:O97 P82:P105 B98:O119 A98:A173 P107:P119 B120:P122 B123:B172 C124:P126 C128:P130 C132:P133 C135:P139 C141:P143 C145:P157 C159:P162 C164:P166 C168:P170 C172:O172 P172:P173 B173:O173 A174:P174 A175:B187 C176:P177 C179:P180 C182:P183 C185:P187 A188:P188 A189:B189 A190:P191 A192:B192 A193:P195 C196:P197">
    <cfRule type="cellIs" dxfId="8" priority="1" stopIfTrue="1" operator="equal">
      <formula>"-"</formula>
    </cfRule>
  </conditionalFormatting>
  <pageMargins left="0.3" right="0.15748031496062992" top="0.15748031496062992" bottom="0.44" header="0.15748031496062992" footer="0.2"/>
  <pageSetup paperSize="9" orientation="landscape" verticalDpi="6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88"/>
  <sheetViews>
    <sheetView tabSelected="1" workbookViewId="0">
      <selection activeCell="D5" sqref="D5"/>
    </sheetView>
  </sheetViews>
  <sheetFormatPr defaultRowHeight="13.8" x14ac:dyDescent="0.25"/>
  <cols>
    <col min="1" max="1" width="5.44140625" style="62" customWidth="1"/>
    <col min="2" max="2" width="36.33203125" style="58" customWidth="1"/>
    <col min="3" max="3" width="23.33203125" style="58" customWidth="1"/>
    <col min="4" max="4" width="19.44140625" style="59" customWidth="1"/>
    <col min="5" max="5" width="19" style="59" customWidth="1"/>
  </cols>
  <sheetData>
    <row r="1" spans="1:5" ht="44.25" customHeight="1" x14ac:dyDescent="0.25">
      <c r="A1" s="134"/>
      <c r="B1" s="134"/>
      <c r="C1" s="134"/>
      <c r="D1" s="138" t="s">
        <v>536</v>
      </c>
      <c r="E1" s="138"/>
    </row>
    <row r="2" spans="1:5" ht="18" x14ac:dyDescent="0.35">
      <c r="A2" s="136" t="s">
        <v>475</v>
      </c>
      <c r="B2" s="136"/>
      <c r="C2" s="136"/>
      <c r="D2" s="137"/>
      <c r="E2" s="137"/>
    </row>
    <row r="3" spans="1:5" ht="35.4" customHeight="1" x14ac:dyDescent="0.25">
      <c r="A3" s="139" t="s">
        <v>415</v>
      </c>
      <c r="B3" s="139"/>
      <c r="C3" s="139"/>
      <c r="D3" s="139"/>
      <c r="E3" s="139"/>
    </row>
    <row r="4" spans="1:5" hidden="1" x14ac:dyDescent="0.25">
      <c r="A4" s="60"/>
      <c r="B4" s="61"/>
      <c r="C4" s="61"/>
    </row>
    <row r="5" spans="1:5" ht="104.4" customHeight="1" x14ac:dyDescent="0.25">
      <c r="A5" s="66" t="s">
        <v>117</v>
      </c>
      <c r="B5" s="67" t="s">
        <v>0</v>
      </c>
      <c r="C5" s="67" t="s">
        <v>119</v>
      </c>
      <c r="D5" s="67" t="s">
        <v>400</v>
      </c>
      <c r="E5" s="68" t="s">
        <v>401</v>
      </c>
    </row>
    <row r="6" spans="1:5" ht="15.6" x14ac:dyDescent="0.25">
      <c r="A6" s="69">
        <v>1</v>
      </c>
      <c r="B6" s="67">
        <v>2</v>
      </c>
      <c r="C6" s="68">
        <v>3</v>
      </c>
      <c r="D6" s="70">
        <v>4</v>
      </c>
      <c r="E6" s="70">
        <v>5</v>
      </c>
    </row>
    <row r="7" spans="1:5" ht="15.6" x14ac:dyDescent="0.25">
      <c r="A7" s="71" t="s">
        <v>238</v>
      </c>
      <c r="B7" s="126" t="s">
        <v>430</v>
      </c>
      <c r="C7" s="127"/>
      <c r="D7" s="127"/>
      <c r="E7" s="128"/>
    </row>
    <row r="8" spans="1:5" ht="31.2" x14ac:dyDescent="0.25">
      <c r="A8" s="70">
        <v>1</v>
      </c>
      <c r="B8" s="64" t="s">
        <v>9</v>
      </c>
      <c r="C8" s="64" t="s">
        <v>247</v>
      </c>
      <c r="D8" s="64" t="s">
        <v>402</v>
      </c>
      <c r="E8" s="64" t="s">
        <v>402</v>
      </c>
    </row>
    <row r="9" spans="1:5" ht="38.4" customHeight="1" x14ac:dyDescent="0.25">
      <c r="A9" s="70">
        <v>2</v>
      </c>
      <c r="B9" s="64" t="s">
        <v>287</v>
      </c>
      <c r="C9" s="72" t="s">
        <v>445</v>
      </c>
      <c r="D9" s="64" t="s">
        <v>402</v>
      </c>
      <c r="E9" s="64" t="s">
        <v>402</v>
      </c>
    </row>
    <row r="10" spans="1:5" ht="40.799999999999997" customHeight="1" x14ac:dyDescent="0.25">
      <c r="A10" s="70">
        <v>3</v>
      </c>
      <c r="B10" s="64" t="s">
        <v>258</v>
      </c>
      <c r="C10" s="72" t="s">
        <v>380</v>
      </c>
      <c r="D10" s="64" t="s">
        <v>402</v>
      </c>
      <c r="E10" s="64" t="s">
        <v>402</v>
      </c>
    </row>
    <row r="11" spans="1:5" ht="43.2" customHeight="1" x14ac:dyDescent="0.25">
      <c r="A11" s="70">
        <v>4</v>
      </c>
      <c r="B11" s="64" t="s">
        <v>258</v>
      </c>
      <c r="C11" s="64" t="s">
        <v>379</v>
      </c>
      <c r="D11" s="64" t="s">
        <v>402</v>
      </c>
      <c r="E11" s="64" t="s">
        <v>402</v>
      </c>
    </row>
    <row r="12" spans="1:5" ht="37.200000000000003" customHeight="1" x14ac:dyDescent="0.25">
      <c r="A12" s="70">
        <v>5</v>
      </c>
      <c r="B12" s="64" t="s">
        <v>258</v>
      </c>
      <c r="C12" s="64" t="s">
        <v>335</v>
      </c>
      <c r="D12" s="64" t="s">
        <v>402</v>
      </c>
      <c r="E12" s="64" t="s">
        <v>402</v>
      </c>
    </row>
    <row r="13" spans="1:5" ht="15.75" customHeight="1" x14ac:dyDescent="0.25">
      <c r="A13" s="70">
        <v>6</v>
      </c>
      <c r="B13" s="64" t="s">
        <v>516</v>
      </c>
      <c r="C13" s="64" t="s">
        <v>291</v>
      </c>
      <c r="D13" s="64" t="s">
        <v>402</v>
      </c>
      <c r="E13" s="64" t="s">
        <v>402</v>
      </c>
    </row>
    <row r="14" spans="1:5" ht="15.75" customHeight="1" x14ac:dyDescent="0.25">
      <c r="A14" s="70">
        <v>7</v>
      </c>
      <c r="B14" s="64" t="s">
        <v>16</v>
      </c>
      <c r="C14" s="64" t="s">
        <v>288</v>
      </c>
      <c r="D14" s="64" t="s">
        <v>402</v>
      </c>
      <c r="E14" s="64" t="s">
        <v>402</v>
      </c>
    </row>
    <row r="15" spans="1:5" ht="15.75" customHeight="1" x14ac:dyDescent="0.25">
      <c r="A15" s="70">
        <v>8</v>
      </c>
      <c r="B15" s="64" t="s">
        <v>431</v>
      </c>
      <c r="C15" s="64" t="s">
        <v>381</v>
      </c>
      <c r="D15" s="64" t="s">
        <v>402</v>
      </c>
      <c r="E15" s="64" t="s">
        <v>402</v>
      </c>
    </row>
    <row r="16" spans="1:5" ht="15.75" customHeight="1" x14ac:dyDescent="0.25">
      <c r="A16" s="70">
        <v>9</v>
      </c>
      <c r="B16" s="64" t="s">
        <v>431</v>
      </c>
      <c r="C16" s="64" t="s">
        <v>290</v>
      </c>
      <c r="D16" s="64" t="s">
        <v>402</v>
      </c>
      <c r="E16" s="64" t="s">
        <v>402</v>
      </c>
    </row>
    <row r="17" spans="1:5" ht="15.75" customHeight="1" x14ac:dyDescent="0.25">
      <c r="A17" s="70">
        <v>10</v>
      </c>
      <c r="B17" s="64" t="s">
        <v>431</v>
      </c>
      <c r="C17" s="64" t="s">
        <v>341</v>
      </c>
      <c r="D17" s="64" t="s">
        <v>402</v>
      </c>
      <c r="E17" s="64" t="s">
        <v>402</v>
      </c>
    </row>
    <row r="18" spans="1:5" ht="15.75" customHeight="1" x14ac:dyDescent="0.25">
      <c r="A18" s="70">
        <v>11</v>
      </c>
      <c r="B18" s="64" t="s">
        <v>431</v>
      </c>
      <c r="C18" s="64" t="s">
        <v>292</v>
      </c>
      <c r="D18" s="64" t="s">
        <v>402</v>
      </c>
      <c r="E18" s="64" t="s">
        <v>402</v>
      </c>
    </row>
    <row r="19" spans="1:5" ht="15.75" customHeight="1" x14ac:dyDescent="0.25">
      <c r="A19" s="70">
        <v>12</v>
      </c>
      <c r="B19" s="64" t="s">
        <v>431</v>
      </c>
      <c r="C19" s="64" t="s">
        <v>411</v>
      </c>
      <c r="D19" s="64" t="s">
        <v>402</v>
      </c>
      <c r="E19" s="64" t="s">
        <v>402</v>
      </c>
    </row>
    <row r="20" spans="1:5" ht="15.75" customHeight="1" x14ac:dyDescent="0.25">
      <c r="A20" s="70">
        <v>13</v>
      </c>
      <c r="B20" s="64" t="s">
        <v>431</v>
      </c>
      <c r="C20" s="64" t="s">
        <v>336</v>
      </c>
      <c r="D20" s="64" t="s">
        <v>402</v>
      </c>
      <c r="E20" s="64" t="s">
        <v>402</v>
      </c>
    </row>
    <row r="21" spans="1:5" ht="15.75" customHeight="1" x14ac:dyDescent="0.25">
      <c r="A21" s="70">
        <v>14</v>
      </c>
      <c r="B21" s="64" t="s">
        <v>431</v>
      </c>
      <c r="C21" s="64" t="s">
        <v>337</v>
      </c>
      <c r="D21" s="64" t="s">
        <v>402</v>
      </c>
      <c r="E21" s="64" t="s">
        <v>402</v>
      </c>
    </row>
    <row r="22" spans="1:5" ht="15.75" customHeight="1" x14ac:dyDescent="0.25">
      <c r="A22" s="70">
        <v>15</v>
      </c>
      <c r="B22" s="64" t="s">
        <v>431</v>
      </c>
      <c r="C22" s="64" t="s">
        <v>338</v>
      </c>
      <c r="D22" s="64" t="s">
        <v>402</v>
      </c>
      <c r="E22" s="64" t="s">
        <v>402</v>
      </c>
    </row>
    <row r="23" spans="1:5" ht="15.75" customHeight="1" x14ac:dyDescent="0.25">
      <c r="A23" s="70">
        <v>16</v>
      </c>
      <c r="B23" s="64" t="s">
        <v>431</v>
      </c>
      <c r="C23" s="64" t="s">
        <v>412</v>
      </c>
      <c r="D23" s="64" t="s">
        <v>402</v>
      </c>
      <c r="E23" s="64" t="s">
        <v>402</v>
      </c>
    </row>
    <row r="24" spans="1:5" ht="15.75" customHeight="1" x14ac:dyDescent="0.25">
      <c r="A24" s="70">
        <v>17</v>
      </c>
      <c r="B24" s="64" t="s">
        <v>431</v>
      </c>
      <c r="C24" s="64" t="s">
        <v>301</v>
      </c>
      <c r="D24" s="64" t="s">
        <v>402</v>
      </c>
      <c r="E24" s="64" t="s">
        <v>402</v>
      </c>
    </row>
    <row r="25" spans="1:5" ht="15.75" customHeight="1" x14ac:dyDescent="0.25">
      <c r="A25" s="70">
        <v>18</v>
      </c>
      <c r="B25" s="64" t="s">
        <v>431</v>
      </c>
      <c r="C25" s="64" t="s">
        <v>340</v>
      </c>
      <c r="D25" s="64" t="s">
        <v>402</v>
      </c>
      <c r="E25" s="64" t="s">
        <v>402</v>
      </c>
    </row>
    <row r="26" spans="1:5" ht="15.75" customHeight="1" x14ac:dyDescent="0.25">
      <c r="A26" s="70">
        <v>19</v>
      </c>
      <c r="B26" s="64" t="s">
        <v>431</v>
      </c>
      <c r="C26" s="64" t="s">
        <v>515</v>
      </c>
      <c r="D26" s="64" t="s">
        <v>402</v>
      </c>
      <c r="E26" s="64" t="s">
        <v>402</v>
      </c>
    </row>
    <row r="27" spans="1:5" ht="15.75" customHeight="1" x14ac:dyDescent="0.25">
      <c r="A27" s="70">
        <v>20</v>
      </c>
      <c r="B27" s="64" t="s">
        <v>431</v>
      </c>
      <c r="C27" s="64" t="s">
        <v>58</v>
      </c>
      <c r="D27" s="64" t="s">
        <v>402</v>
      </c>
      <c r="E27" s="64" t="s">
        <v>402</v>
      </c>
    </row>
    <row r="28" spans="1:5" ht="15.75" customHeight="1" x14ac:dyDescent="0.25">
      <c r="A28" s="70">
        <v>21</v>
      </c>
      <c r="B28" s="64" t="s">
        <v>431</v>
      </c>
      <c r="C28" s="64" t="s">
        <v>494</v>
      </c>
      <c r="D28" s="64" t="s">
        <v>402</v>
      </c>
      <c r="E28" s="64" t="s">
        <v>402</v>
      </c>
    </row>
    <row r="29" spans="1:5" ht="15.75" customHeight="1" x14ac:dyDescent="0.25">
      <c r="A29" s="70">
        <v>22</v>
      </c>
      <c r="B29" s="64" t="s">
        <v>431</v>
      </c>
      <c r="C29" s="64" t="s">
        <v>293</v>
      </c>
      <c r="D29" s="64" t="s">
        <v>402</v>
      </c>
      <c r="E29" s="64" t="s">
        <v>402</v>
      </c>
    </row>
    <row r="30" spans="1:5" ht="15.75" customHeight="1" x14ac:dyDescent="0.25">
      <c r="A30" s="70">
        <v>23</v>
      </c>
      <c r="B30" s="64" t="s">
        <v>431</v>
      </c>
      <c r="C30" s="64" t="s">
        <v>320</v>
      </c>
      <c r="D30" s="64" t="s">
        <v>402</v>
      </c>
      <c r="E30" s="64" t="s">
        <v>402</v>
      </c>
    </row>
    <row r="31" spans="1:5" ht="15.75" customHeight="1" x14ac:dyDescent="0.25">
      <c r="A31" s="70">
        <v>24</v>
      </c>
      <c r="B31" s="64" t="s">
        <v>431</v>
      </c>
      <c r="C31" s="64" t="s">
        <v>339</v>
      </c>
      <c r="D31" s="64" t="s">
        <v>402</v>
      </c>
      <c r="E31" s="64" t="s">
        <v>402</v>
      </c>
    </row>
    <row r="32" spans="1:5" ht="15.6" hidden="1" x14ac:dyDescent="0.25">
      <c r="A32" s="70">
        <v>25</v>
      </c>
      <c r="B32" s="135" t="s">
        <v>20</v>
      </c>
      <c r="C32" s="135"/>
      <c r="D32" s="70"/>
      <c r="E32" s="70"/>
    </row>
    <row r="33" spans="1:5" ht="15.6" x14ac:dyDescent="0.25">
      <c r="A33" s="114" t="s">
        <v>21</v>
      </c>
      <c r="B33" s="115"/>
      <c r="C33" s="115"/>
      <c r="D33" s="115"/>
      <c r="E33" s="116"/>
    </row>
    <row r="34" spans="1:5" ht="15.6" x14ac:dyDescent="0.25">
      <c r="A34" s="65">
        <v>25</v>
      </c>
      <c r="B34" s="64" t="s">
        <v>21</v>
      </c>
      <c r="C34" s="64" t="s">
        <v>498</v>
      </c>
      <c r="D34" s="65">
        <v>50</v>
      </c>
      <c r="E34" s="65">
        <v>95</v>
      </c>
    </row>
    <row r="35" spans="1:5" ht="15.6" x14ac:dyDescent="0.25">
      <c r="A35" s="65">
        <v>26</v>
      </c>
      <c r="B35" s="64" t="s">
        <v>21</v>
      </c>
      <c r="C35" s="64" t="s">
        <v>403</v>
      </c>
      <c r="D35" s="70">
        <v>40</v>
      </c>
      <c r="E35" s="70">
        <v>70</v>
      </c>
    </row>
    <row r="36" spans="1:5" ht="15.6" x14ac:dyDescent="0.25">
      <c r="A36" s="65">
        <v>27</v>
      </c>
      <c r="B36" s="64" t="s">
        <v>21</v>
      </c>
      <c r="C36" s="64" t="s">
        <v>289</v>
      </c>
      <c r="D36" s="70">
        <v>50</v>
      </c>
      <c r="E36" s="70">
        <v>95</v>
      </c>
    </row>
    <row r="37" spans="1:5" ht="15.6" x14ac:dyDescent="0.25">
      <c r="A37" s="65">
        <v>28</v>
      </c>
      <c r="B37" s="64" t="s">
        <v>21</v>
      </c>
      <c r="C37" s="64" t="s">
        <v>505</v>
      </c>
      <c r="D37" s="70">
        <v>50</v>
      </c>
      <c r="E37" s="70">
        <v>70</v>
      </c>
    </row>
    <row r="38" spans="1:5" ht="15.6" x14ac:dyDescent="0.25">
      <c r="A38" s="114" t="s">
        <v>279</v>
      </c>
      <c r="B38" s="115"/>
      <c r="C38" s="115"/>
      <c r="D38" s="115"/>
      <c r="E38" s="116"/>
    </row>
    <row r="39" spans="1:5" ht="15.6" x14ac:dyDescent="0.25">
      <c r="A39" s="70">
        <v>29</v>
      </c>
      <c r="B39" s="64" t="s">
        <v>85</v>
      </c>
      <c r="C39" s="64" t="s">
        <v>342</v>
      </c>
      <c r="D39" s="70">
        <v>50</v>
      </c>
      <c r="E39" s="70">
        <v>80</v>
      </c>
    </row>
    <row r="40" spans="1:5" ht="15.6" x14ac:dyDescent="0.25">
      <c r="A40" s="70">
        <v>30</v>
      </c>
      <c r="B40" s="64" t="s">
        <v>270</v>
      </c>
      <c r="C40" s="64" t="s">
        <v>413</v>
      </c>
      <c r="D40" s="70">
        <v>40</v>
      </c>
      <c r="E40" s="70">
        <v>70</v>
      </c>
    </row>
    <row r="41" spans="1:5" ht="15.6" x14ac:dyDescent="0.25">
      <c r="A41" s="114" t="s">
        <v>129</v>
      </c>
      <c r="B41" s="115"/>
      <c r="C41" s="115"/>
      <c r="D41" s="115"/>
      <c r="E41" s="116"/>
    </row>
    <row r="42" spans="1:5" ht="15.6" x14ac:dyDescent="0.25">
      <c r="A42" s="70">
        <v>31</v>
      </c>
      <c r="B42" s="64" t="s">
        <v>85</v>
      </c>
      <c r="C42" s="64" t="s">
        <v>343</v>
      </c>
      <c r="D42" s="70">
        <v>40</v>
      </c>
      <c r="E42" s="70">
        <v>70</v>
      </c>
    </row>
    <row r="43" spans="1:5" ht="15.6" hidden="1" x14ac:dyDescent="0.25">
      <c r="A43" s="70">
        <v>32</v>
      </c>
      <c r="B43" s="64" t="s">
        <v>124</v>
      </c>
      <c r="C43" s="64"/>
      <c r="D43" s="73"/>
      <c r="E43" s="73"/>
    </row>
    <row r="44" spans="1:5" ht="15.6" x14ac:dyDescent="0.25">
      <c r="A44" s="70">
        <v>32</v>
      </c>
      <c r="B44" s="64" t="s">
        <v>418</v>
      </c>
      <c r="C44" s="64" t="s">
        <v>344</v>
      </c>
      <c r="D44" s="70">
        <v>35</v>
      </c>
      <c r="E44" s="70">
        <v>70</v>
      </c>
    </row>
    <row r="45" spans="1:5" ht="15.6" x14ac:dyDescent="0.25">
      <c r="A45" s="70">
        <v>33</v>
      </c>
      <c r="B45" s="64" t="s">
        <v>418</v>
      </c>
      <c r="C45" s="64" t="s">
        <v>298</v>
      </c>
      <c r="D45" s="70">
        <v>35</v>
      </c>
      <c r="E45" s="70">
        <v>75</v>
      </c>
    </row>
    <row r="46" spans="1:5" ht="15.6" x14ac:dyDescent="0.25">
      <c r="A46" s="70">
        <v>34</v>
      </c>
      <c r="B46" s="64" t="s">
        <v>418</v>
      </c>
      <c r="C46" s="64" t="s">
        <v>299</v>
      </c>
      <c r="D46" s="70">
        <v>40</v>
      </c>
      <c r="E46" s="70">
        <v>75</v>
      </c>
    </row>
    <row r="47" spans="1:5" ht="15.6" x14ac:dyDescent="0.25">
      <c r="A47" s="70">
        <v>35</v>
      </c>
      <c r="B47" s="64" t="s">
        <v>418</v>
      </c>
      <c r="C47" s="64" t="s">
        <v>417</v>
      </c>
      <c r="D47" s="70">
        <v>40</v>
      </c>
      <c r="E47" s="70">
        <v>70</v>
      </c>
    </row>
    <row r="48" spans="1:5" ht="15.6" x14ac:dyDescent="0.25">
      <c r="A48" s="70">
        <v>36</v>
      </c>
      <c r="B48" s="64" t="s">
        <v>418</v>
      </c>
      <c r="C48" s="64" t="s">
        <v>410</v>
      </c>
      <c r="D48" s="70">
        <v>35</v>
      </c>
      <c r="E48" s="70">
        <v>75</v>
      </c>
    </row>
    <row r="49" spans="1:5" ht="15.6" x14ac:dyDescent="0.25">
      <c r="A49" s="70">
        <v>37</v>
      </c>
      <c r="B49" s="64" t="s">
        <v>418</v>
      </c>
      <c r="C49" s="64" t="s">
        <v>503</v>
      </c>
      <c r="D49" s="70">
        <v>40</v>
      </c>
      <c r="E49" s="70">
        <v>70</v>
      </c>
    </row>
    <row r="50" spans="1:5" ht="15.6" x14ac:dyDescent="0.25">
      <c r="A50" s="70">
        <v>38</v>
      </c>
      <c r="B50" s="64" t="s">
        <v>418</v>
      </c>
      <c r="C50" s="64" t="s">
        <v>345</v>
      </c>
      <c r="D50" s="70">
        <v>35</v>
      </c>
      <c r="E50" s="70">
        <v>60</v>
      </c>
    </row>
    <row r="51" spans="1:5" ht="15.6" x14ac:dyDescent="0.25">
      <c r="A51" s="70">
        <v>39</v>
      </c>
      <c r="B51" s="64" t="s">
        <v>418</v>
      </c>
      <c r="C51" s="64" t="s">
        <v>354</v>
      </c>
      <c r="D51" s="70">
        <v>40</v>
      </c>
      <c r="E51" s="70">
        <v>80</v>
      </c>
    </row>
    <row r="52" spans="1:5" ht="15.6" x14ac:dyDescent="0.25">
      <c r="A52" s="70">
        <v>40</v>
      </c>
      <c r="B52" s="64" t="s">
        <v>418</v>
      </c>
      <c r="C52" s="64" t="s">
        <v>481</v>
      </c>
      <c r="D52" s="70">
        <v>35</v>
      </c>
      <c r="E52" s="70">
        <v>65</v>
      </c>
    </row>
    <row r="53" spans="1:5" ht="15.6" x14ac:dyDescent="0.25">
      <c r="A53" s="70">
        <v>41</v>
      </c>
      <c r="B53" s="64" t="s">
        <v>418</v>
      </c>
      <c r="C53" s="64" t="s">
        <v>346</v>
      </c>
      <c r="D53" s="70">
        <v>35</v>
      </c>
      <c r="E53" s="70">
        <v>55</v>
      </c>
    </row>
    <row r="54" spans="1:5" ht="15.6" x14ac:dyDescent="0.25">
      <c r="A54" s="70">
        <v>42</v>
      </c>
      <c r="B54" s="64" t="s">
        <v>418</v>
      </c>
      <c r="C54" s="64" t="s">
        <v>303</v>
      </c>
      <c r="D54" s="70">
        <v>40</v>
      </c>
      <c r="E54" s="70">
        <v>65</v>
      </c>
    </row>
    <row r="55" spans="1:5" ht="15.6" x14ac:dyDescent="0.25">
      <c r="A55" s="70">
        <v>43</v>
      </c>
      <c r="B55" s="64" t="s">
        <v>418</v>
      </c>
      <c r="C55" s="64" t="s">
        <v>294</v>
      </c>
      <c r="D55" s="70">
        <v>35</v>
      </c>
      <c r="E55" s="70">
        <v>65</v>
      </c>
    </row>
    <row r="56" spans="1:5" ht="15.6" x14ac:dyDescent="0.25">
      <c r="A56" s="70">
        <v>44</v>
      </c>
      <c r="B56" s="64" t="s">
        <v>418</v>
      </c>
      <c r="C56" s="64" t="s">
        <v>479</v>
      </c>
      <c r="D56" s="70">
        <v>35</v>
      </c>
      <c r="E56" s="70">
        <v>60</v>
      </c>
    </row>
    <row r="57" spans="1:5" ht="15.6" x14ac:dyDescent="0.25">
      <c r="A57" s="70">
        <v>45</v>
      </c>
      <c r="B57" s="64" t="s">
        <v>418</v>
      </c>
      <c r="C57" s="64" t="s">
        <v>304</v>
      </c>
      <c r="D57" s="70">
        <v>35</v>
      </c>
      <c r="E57" s="70">
        <v>65</v>
      </c>
    </row>
    <row r="58" spans="1:5" ht="15.6" hidden="1" x14ac:dyDescent="0.25">
      <c r="A58" s="70">
        <v>47</v>
      </c>
      <c r="B58" s="64" t="s">
        <v>418</v>
      </c>
      <c r="C58" s="64"/>
      <c r="D58" s="74"/>
      <c r="E58" s="74"/>
    </row>
    <row r="59" spans="1:5" ht="15.6" x14ac:dyDescent="0.25">
      <c r="A59" s="70">
        <v>46</v>
      </c>
      <c r="B59" s="64" t="s">
        <v>418</v>
      </c>
      <c r="C59" s="64" t="s">
        <v>321</v>
      </c>
      <c r="D59" s="70">
        <v>35</v>
      </c>
      <c r="E59" s="70">
        <v>65</v>
      </c>
    </row>
    <row r="60" spans="1:5" ht="15.6" x14ac:dyDescent="0.25">
      <c r="A60" s="70">
        <v>47</v>
      </c>
      <c r="B60" s="64" t="s">
        <v>418</v>
      </c>
      <c r="C60" s="64" t="s">
        <v>483</v>
      </c>
      <c r="D60" s="70">
        <v>35</v>
      </c>
      <c r="E60" s="70">
        <v>60</v>
      </c>
    </row>
    <row r="61" spans="1:5" ht="15.6" x14ac:dyDescent="0.25">
      <c r="A61" s="70">
        <v>48</v>
      </c>
      <c r="B61" s="64" t="s">
        <v>418</v>
      </c>
      <c r="C61" s="64" t="s">
        <v>310</v>
      </c>
      <c r="D61" s="70">
        <v>35</v>
      </c>
      <c r="E61" s="70">
        <v>60</v>
      </c>
    </row>
    <row r="62" spans="1:5" ht="15.6" x14ac:dyDescent="0.25">
      <c r="A62" s="126" t="s">
        <v>130</v>
      </c>
      <c r="B62" s="127"/>
      <c r="C62" s="127"/>
      <c r="D62" s="127"/>
      <c r="E62" s="128"/>
    </row>
    <row r="63" spans="1:5" ht="15.6" hidden="1" x14ac:dyDescent="0.25">
      <c r="A63" s="70">
        <v>48</v>
      </c>
      <c r="B63" s="64" t="s">
        <v>85</v>
      </c>
      <c r="C63" s="64"/>
      <c r="D63" s="70">
        <v>40</v>
      </c>
      <c r="E63" s="70">
        <v>55</v>
      </c>
    </row>
    <row r="64" spans="1:5" ht="15.6" x14ac:dyDescent="0.25">
      <c r="A64" s="70">
        <v>49</v>
      </c>
      <c r="B64" s="64" t="s">
        <v>49</v>
      </c>
      <c r="C64" s="64" t="s">
        <v>348</v>
      </c>
      <c r="D64" s="70">
        <v>35</v>
      </c>
      <c r="E64" s="70">
        <v>60</v>
      </c>
    </row>
    <row r="65" spans="1:5" ht="15.6" x14ac:dyDescent="0.25">
      <c r="A65" s="114" t="s">
        <v>131</v>
      </c>
      <c r="B65" s="115"/>
      <c r="C65" s="115"/>
      <c r="D65" s="115"/>
      <c r="E65" s="116"/>
    </row>
    <row r="66" spans="1:5" ht="16.5" customHeight="1" x14ac:dyDescent="0.25">
      <c r="A66" s="70">
        <v>50</v>
      </c>
      <c r="B66" s="64" t="s">
        <v>271</v>
      </c>
      <c r="C66" s="64" t="s">
        <v>313</v>
      </c>
      <c r="D66" s="70">
        <v>50</v>
      </c>
      <c r="E66" s="70">
        <v>100</v>
      </c>
    </row>
    <row r="67" spans="1:5" ht="31.2" x14ac:dyDescent="0.25">
      <c r="A67" s="70">
        <v>51</v>
      </c>
      <c r="B67" s="64" t="s">
        <v>441</v>
      </c>
      <c r="C67" s="64" t="s">
        <v>349</v>
      </c>
      <c r="D67" s="70">
        <v>45</v>
      </c>
      <c r="E67" s="70">
        <v>70</v>
      </c>
    </row>
    <row r="68" spans="1:5" ht="15.6" x14ac:dyDescent="0.25">
      <c r="A68" s="70">
        <v>52</v>
      </c>
      <c r="B68" s="64" t="s">
        <v>49</v>
      </c>
      <c r="C68" s="72" t="s">
        <v>306</v>
      </c>
      <c r="D68" s="70">
        <v>40</v>
      </c>
      <c r="E68" s="70">
        <v>70</v>
      </c>
    </row>
    <row r="69" spans="1:5" ht="15.6" x14ac:dyDescent="0.25">
      <c r="A69" s="70">
        <v>53</v>
      </c>
      <c r="B69" s="64" t="s">
        <v>49</v>
      </c>
      <c r="C69" s="72" t="s">
        <v>350</v>
      </c>
      <c r="D69" s="70">
        <v>40</v>
      </c>
      <c r="E69" s="70">
        <v>70</v>
      </c>
    </row>
    <row r="70" spans="1:5" ht="15.6" x14ac:dyDescent="0.25">
      <c r="A70" s="70">
        <v>54</v>
      </c>
      <c r="B70" s="64" t="s">
        <v>49</v>
      </c>
      <c r="C70" s="72" t="s">
        <v>476</v>
      </c>
      <c r="D70" s="70">
        <v>40</v>
      </c>
      <c r="E70" s="70">
        <v>65</v>
      </c>
    </row>
    <row r="71" spans="1:5" ht="15.6" x14ac:dyDescent="0.25">
      <c r="A71" s="70">
        <v>55</v>
      </c>
      <c r="B71" s="64" t="s">
        <v>49</v>
      </c>
      <c r="C71" s="72" t="s">
        <v>351</v>
      </c>
      <c r="D71" s="70">
        <v>40</v>
      </c>
      <c r="E71" s="70">
        <v>55</v>
      </c>
    </row>
    <row r="72" spans="1:5" ht="34.5" customHeight="1" x14ac:dyDescent="0.25">
      <c r="A72" s="114" t="s">
        <v>421</v>
      </c>
      <c r="B72" s="115"/>
      <c r="C72" s="115"/>
      <c r="D72" s="115"/>
      <c r="E72" s="116"/>
    </row>
    <row r="73" spans="1:5" ht="15.6" x14ac:dyDescent="0.25">
      <c r="A73" s="70">
        <v>56</v>
      </c>
      <c r="B73" s="64" t="s">
        <v>85</v>
      </c>
      <c r="C73" s="64" t="s">
        <v>407</v>
      </c>
      <c r="D73" s="70">
        <v>50</v>
      </c>
      <c r="E73" s="70">
        <v>70</v>
      </c>
    </row>
    <row r="74" spans="1:5" ht="15.6" hidden="1" x14ac:dyDescent="0.25">
      <c r="A74" s="70"/>
      <c r="B74" s="75" t="s">
        <v>49</v>
      </c>
      <c r="C74" s="64"/>
      <c r="D74" s="73"/>
      <c r="E74" s="73"/>
    </row>
    <row r="75" spans="1:5" ht="15.6" hidden="1" x14ac:dyDescent="0.25">
      <c r="A75" s="70">
        <v>54</v>
      </c>
      <c r="B75" s="64" t="s">
        <v>49</v>
      </c>
      <c r="C75" s="64"/>
      <c r="D75" s="70"/>
      <c r="E75" s="70"/>
    </row>
    <row r="76" spans="1:5" ht="16.2" x14ac:dyDescent="0.25">
      <c r="A76" s="123" t="s">
        <v>422</v>
      </c>
      <c r="B76" s="124"/>
      <c r="C76" s="124"/>
      <c r="D76" s="124"/>
      <c r="E76" s="125"/>
    </row>
    <row r="77" spans="1:5" ht="31.2" x14ac:dyDescent="0.25">
      <c r="A77" s="70">
        <v>57</v>
      </c>
      <c r="B77" s="64" t="s">
        <v>280</v>
      </c>
      <c r="C77" s="64" t="s">
        <v>311</v>
      </c>
      <c r="D77" s="70">
        <v>40</v>
      </c>
      <c r="E77" s="70">
        <v>80</v>
      </c>
    </row>
    <row r="78" spans="1:5" ht="31.2" x14ac:dyDescent="0.25">
      <c r="A78" s="70">
        <v>58</v>
      </c>
      <c r="B78" s="64" t="s">
        <v>419</v>
      </c>
      <c r="C78" s="64" t="s">
        <v>352</v>
      </c>
      <c r="D78" s="70">
        <v>35</v>
      </c>
      <c r="E78" s="70">
        <v>75</v>
      </c>
    </row>
    <row r="79" spans="1:5" ht="31.2" x14ac:dyDescent="0.25">
      <c r="A79" s="70">
        <v>59</v>
      </c>
      <c r="B79" s="64" t="s">
        <v>419</v>
      </c>
      <c r="C79" s="64" t="s">
        <v>327</v>
      </c>
      <c r="D79" s="70">
        <v>30</v>
      </c>
      <c r="E79" s="70">
        <v>65</v>
      </c>
    </row>
    <row r="80" spans="1:5" ht="31.2" x14ac:dyDescent="0.25">
      <c r="A80" s="70">
        <v>60</v>
      </c>
      <c r="B80" s="64" t="s">
        <v>419</v>
      </c>
      <c r="C80" s="64" t="s">
        <v>295</v>
      </c>
      <c r="D80" s="70">
        <v>30</v>
      </c>
      <c r="E80" s="70">
        <v>65</v>
      </c>
    </row>
    <row r="81" spans="1:5" ht="31.2" x14ac:dyDescent="0.25">
      <c r="A81" s="70">
        <v>61</v>
      </c>
      <c r="B81" s="64" t="s">
        <v>419</v>
      </c>
      <c r="C81" s="64" t="s">
        <v>326</v>
      </c>
      <c r="D81" s="70">
        <v>30</v>
      </c>
      <c r="E81" s="70">
        <v>60</v>
      </c>
    </row>
    <row r="82" spans="1:5" ht="31.2" x14ac:dyDescent="0.25">
      <c r="A82" s="70">
        <v>62</v>
      </c>
      <c r="B82" s="64" t="s">
        <v>419</v>
      </c>
      <c r="C82" s="64" t="s">
        <v>416</v>
      </c>
      <c r="D82" s="70">
        <v>35</v>
      </c>
      <c r="E82" s="70">
        <v>60</v>
      </c>
    </row>
    <row r="83" spans="1:5" ht="31.2" x14ac:dyDescent="0.25">
      <c r="A83" s="70">
        <v>63</v>
      </c>
      <c r="B83" s="64" t="s">
        <v>419</v>
      </c>
      <c r="C83" s="64" t="s">
        <v>302</v>
      </c>
      <c r="D83" s="70">
        <v>30</v>
      </c>
      <c r="E83" s="70">
        <v>65</v>
      </c>
    </row>
    <row r="84" spans="1:5" ht="31.2" x14ac:dyDescent="0.25">
      <c r="A84" s="70">
        <v>64</v>
      </c>
      <c r="B84" s="64" t="s">
        <v>419</v>
      </c>
      <c r="C84" s="64" t="s">
        <v>296</v>
      </c>
      <c r="D84" s="70">
        <v>30</v>
      </c>
      <c r="E84" s="70">
        <v>75</v>
      </c>
    </row>
    <row r="85" spans="1:5" ht="31.2" x14ac:dyDescent="0.25">
      <c r="A85" s="70">
        <v>65</v>
      </c>
      <c r="B85" s="64" t="s">
        <v>419</v>
      </c>
      <c r="C85" s="64" t="s">
        <v>325</v>
      </c>
      <c r="D85" s="70">
        <v>30</v>
      </c>
      <c r="E85" s="70">
        <v>70</v>
      </c>
    </row>
    <row r="86" spans="1:5" ht="31.2" x14ac:dyDescent="0.25">
      <c r="A86" s="70">
        <v>66</v>
      </c>
      <c r="B86" s="64" t="s">
        <v>419</v>
      </c>
      <c r="C86" s="64" t="s">
        <v>353</v>
      </c>
      <c r="D86" s="70">
        <v>30</v>
      </c>
      <c r="E86" s="70">
        <v>70</v>
      </c>
    </row>
    <row r="87" spans="1:5" ht="31.2" x14ac:dyDescent="0.25">
      <c r="A87" s="70">
        <v>67</v>
      </c>
      <c r="B87" s="64" t="s">
        <v>419</v>
      </c>
      <c r="C87" s="64" t="s">
        <v>297</v>
      </c>
      <c r="D87" s="70">
        <v>30</v>
      </c>
      <c r="E87" s="70">
        <v>65</v>
      </c>
    </row>
    <row r="88" spans="1:5" ht="31.2" x14ac:dyDescent="0.25">
      <c r="A88" s="70">
        <v>68</v>
      </c>
      <c r="B88" s="64" t="s">
        <v>419</v>
      </c>
      <c r="C88" s="64" t="s">
        <v>480</v>
      </c>
      <c r="D88" s="70">
        <v>35</v>
      </c>
      <c r="E88" s="70">
        <v>60</v>
      </c>
    </row>
    <row r="89" spans="1:5" ht="31.2" x14ac:dyDescent="0.25">
      <c r="A89" s="70">
        <v>69</v>
      </c>
      <c r="B89" s="64" t="s">
        <v>419</v>
      </c>
      <c r="C89" s="64" t="s">
        <v>300</v>
      </c>
      <c r="D89" s="70">
        <v>30</v>
      </c>
      <c r="E89" s="70">
        <v>60</v>
      </c>
    </row>
    <row r="90" spans="1:5" ht="31.2" x14ac:dyDescent="0.25">
      <c r="A90" s="70">
        <v>70</v>
      </c>
      <c r="B90" s="64" t="s">
        <v>419</v>
      </c>
      <c r="C90" s="64" t="s">
        <v>355</v>
      </c>
      <c r="D90" s="70">
        <v>35</v>
      </c>
      <c r="E90" s="70">
        <v>75</v>
      </c>
    </row>
    <row r="91" spans="1:5" ht="31.2" x14ac:dyDescent="0.25">
      <c r="A91" s="70">
        <v>71</v>
      </c>
      <c r="B91" s="64" t="s">
        <v>419</v>
      </c>
      <c r="C91" s="64" t="s">
        <v>324</v>
      </c>
      <c r="D91" s="70">
        <v>35</v>
      </c>
      <c r="E91" s="70">
        <v>70</v>
      </c>
    </row>
    <row r="92" spans="1:5" ht="31.2" x14ac:dyDescent="0.25">
      <c r="A92" s="70">
        <v>72</v>
      </c>
      <c r="B92" s="64" t="s">
        <v>419</v>
      </c>
      <c r="C92" s="64" t="s">
        <v>499</v>
      </c>
      <c r="D92" s="70">
        <v>30</v>
      </c>
      <c r="E92" s="70">
        <v>60</v>
      </c>
    </row>
    <row r="93" spans="1:5" ht="15.6" x14ac:dyDescent="0.25">
      <c r="A93" s="126" t="s">
        <v>506</v>
      </c>
      <c r="B93" s="127"/>
      <c r="C93" s="127"/>
      <c r="D93" s="127"/>
      <c r="E93" s="128"/>
    </row>
    <row r="94" spans="1:5" ht="15.6" x14ac:dyDescent="0.25">
      <c r="A94" s="76">
        <v>73</v>
      </c>
      <c r="B94" s="64" t="s">
        <v>316</v>
      </c>
      <c r="C94" s="64" t="s">
        <v>507</v>
      </c>
      <c r="D94" s="70">
        <v>35</v>
      </c>
      <c r="E94" s="70">
        <v>60</v>
      </c>
    </row>
    <row r="95" spans="1:5" ht="15.6" x14ac:dyDescent="0.25">
      <c r="A95" s="126" t="s">
        <v>132</v>
      </c>
      <c r="B95" s="127"/>
      <c r="C95" s="127"/>
      <c r="D95" s="127"/>
      <c r="E95" s="128"/>
    </row>
    <row r="96" spans="1:5" ht="15.6" x14ac:dyDescent="0.25">
      <c r="A96" s="70">
        <v>74</v>
      </c>
      <c r="B96" s="72" t="s">
        <v>453</v>
      </c>
      <c r="C96" s="72" t="s">
        <v>436</v>
      </c>
      <c r="D96" s="70">
        <v>30</v>
      </c>
      <c r="E96" s="70">
        <v>25</v>
      </c>
    </row>
    <row r="97" spans="1:5" ht="15.6" hidden="1" x14ac:dyDescent="0.25">
      <c r="A97" s="70">
        <v>74</v>
      </c>
      <c r="B97" s="64" t="s">
        <v>112</v>
      </c>
      <c r="C97" s="64"/>
      <c r="D97" s="70"/>
      <c r="E97" s="70" t="s">
        <v>404</v>
      </c>
    </row>
    <row r="98" spans="1:5" ht="15.6" x14ac:dyDescent="0.25">
      <c r="A98" s="126" t="s">
        <v>307</v>
      </c>
      <c r="B98" s="127"/>
      <c r="C98" s="127"/>
      <c r="D98" s="127"/>
      <c r="E98" s="128"/>
    </row>
    <row r="99" spans="1:5" ht="15.6" hidden="1" x14ac:dyDescent="0.25">
      <c r="A99" s="77" t="s">
        <v>482</v>
      </c>
      <c r="B99" s="64" t="s">
        <v>85</v>
      </c>
      <c r="C99" s="64" t="s">
        <v>331</v>
      </c>
      <c r="D99" s="73">
        <v>50</v>
      </c>
      <c r="E99" s="73">
        <v>65</v>
      </c>
    </row>
    <row r="100" spans="1:5" ht="15.6" x14ac:dyDescent="0.25">
      <c r="A100" s="77" t="s">
        <v>482</v>
      </c>
      <c r="B100" s="64" t="s">
        <v>471</v>
      </c>
      <c r="C100" s="64" t="s">
        <v>472</v>
      </c>
      <c r="D100" s="70">
        <v>30</v>
      </c>
      <c r="E100" s="70">
        <v>45</v>
      </c>
    </row>
    <row r="101" spans="1:5" ht="15.6" x14ac:dyDescent="0.3">
      <c r="A101" s="78" t="s">
        <v>141</v>
      </c>
      <c r="B101" s="126" t="s">
        <v>267</v>
      </c>
      <c r="C101" s="127"/>
      <c r="D101" s="132"/>
      <c r="E101" s="133"/>
    </row>
    <row r="102" spans="1:5" ht="15.6" x14ac:dyDescent="0.25">
      <c r="A102" s="114" t="s">
        <v>277</v>
      </c>
      <c r="B102" s="115"/>
      <c r="C102" s="115"/>
      <c r="D102" s="115"/>
      <c r="E102" s="116"/>
    </row>
    <row r="103" spans="1:5" ht="15.6" x14ac:dyDescent="0.25">
      <c r="A103" s="65">
        <v>76</v>
      </c>
      <c r="B103" s="64" t="s">
        <v>53</v>
      </c>
      <c r="C103" s="64" t="s">
        <v>437</v>
      </c>
      <c r="D103" s="65">
        <v>50</v>
      </c>
      <c r="E103" s="65">
        <v>100</v>
      </c>
    </row>
    <row r="104" spans="1:5" ht="15.6" x14ac:dyDescent="0.25">
      <c r="A104" s="65">
        <v>77</v>
      </c>
      <c r="B104" s="64" t="s">
        <v>262</v>
      </c>
      <c r="C104" s="64" t="s">
        <v>414</v>
      </c>
      <c r="D104" s="70">
        <v>50</v>
      </c>
      <c r="E104" s="70">
        <v>100</v>
      </c>
    </row>
    <row r="105" spans="1:5" ht="16.2" x14ac:dyDescent="0.25">
      <c r="A105" s="129" t="s">
        <v>446</v>
      </c>
      <c r="B105" s="130"/>
      <c r="C105" s="130"/>
      <c r="D105" s="130"/>
      <c r="E105" s="131"/>
    </row>
    <row r="106" spans="1:5" ht="15.6" x14ac:dyDescent="0.25">
      <c r="A106" s="70">
        <v>78</v>
      </c>
      <c r="B106" s="64" t="s">
        <v>85</v>
      </c>
      <c r="C106" s="64" t="s">
        <v>371</v>
      </c>
      <c r="D106" s="70">
        <v>45</v>
      </c>
      <c r="E106" s="70">
        <v>70</v>
      </c>
    </row>
    <row r="107" spans="1:5" ht="15.6" hidden="1" x14ac:dyDescent="0.25">
      <c r="A107" s="70">
        <v>80</v>
      </c>
      <c r="B107" s="79" t="s">
        <v>49</v>
      </c>
      <c r="C107" s="79"/>
      <c r="D107" s="80"/>
      <c r="E107" s="70"/>
    </row>
    <row r="108" spans="1:5" ht="16.2" x14ac:dyDescent="0.25">
      <c r="A108" s="123" t="s">
        <v>447</v>
      </c>
      <c r="B108" s="124"/>
      <c r="C108" s="124"/>
      <c r="D108" s="124"/>
      <c r="E108" s="125"/>
    </row>
    <row r="109" spans="1:5" ht="15.6" x14ac:dyDescent="0.25">
      <c r="A109" s="70">
        <v>79</v>
      </c>
      <c r="B109" s="64" t="s">
        <v>85</v>
      </c>
      <c r="C109" s="79" t="s">
        <v>452</v>
      </c>
      <c r="D109" s="80">
        <v>45</v>
      </c>
      <c r="E109" s="70">
        <v>70</v>
      </c>
    </row>
    <row r="110" spans="1:5" ht="15.6" x14ac:dyDescent="0.25">
      <c r="A110" s="70">
        <v>80</v>
      </c>
      <c r="B110" s="64" t="s">
        <v>49</v>
      </c>
      <c r="C110" s="64" t="s">
        <v>511</v>
      </c>
      <c r="D110" s="70">
        <v>45</v>
      </c>
      <c r="E110" s="70">
        <v>85</v>
      </c>
    </row>
    <row r="111" spans="1:5" ht="15.6" x14ac:dyDescent="0.25">
      <c r="A111" s="114" t="s">
        <v>143</v>
      </c>
      <c r="B111" s="115"/>
      <c r="C111" s="115"/>
      <c r="D111" s="115"/>
      <c r="E111" s="116"/>
    </row>
    <row r="112" spans="1:5" ht="15.6" x14ac:dyDescent="0.25">
      <c r="A112" s="70">
        <v>81</v>
      </c>
      <c r="B112" s="64" t="s">
        <v>53</v>
      </c>
      <c r="C112" s="64" t="s">
        <v>384</v>
      </c>
      <c r="D112" s="70">
        <v>50</v>
      </c>
      <c r="E112" s="70">
        <v>70</v>
      </c>
    </row>
    <row r="113" spans="1:5" ht="15.6" x14ac:dyDescent="0.25">
      <c r="A113" s="70">
        <v>82</v>
      </c>
      <c r="B113" s="64" t="s">
        <v>49</v>
      </c>
      <c r="C113" s="64" t="s">
        <v>356</v>
      </c>
      <c r="D113" s="70">
        <v>35</v>
      </c>
      <c r="E113" s="70">
        <v>65</v>
      </c>
    </row>
    <row r="114" spans="1:5" ht="16.2" x14ac:dyDescent="0.25">
      <c r="A114" s="123" t="s">
        <v>448</v>
      </c>
      <c r="B114" s="124"/>
      <c r="C114" s="124"/>
      <c r="D114" s="124"/>
      <c r="E114" s="125"/>
    </row>
    <row r="115" spans="1:5" ht="15.6" x14ac:dyDescent="0.25">
      <c r="A115" s="65">
        <v>83</v>
      </c>
      <c r="B115" s="64" t="s">
        <v>85</v>
      </c>
      <c r="C115" s="64" t="s">
        <v>376</v>
      </c>
      <c r="D115" s="70">
        <v>45</v>
      </c>
      <c r="E115" s="70">
        <v>70</v>
      </c>
    </row>
    <row r="116" spans="1:5" ht="15.6" hidden="1" x14ac:dyDescent="0.25">
      <c r="A116" s="70">
        <v>82</v>
      </c>
      <c r="B116" s="64" t="s">
        <v>26</v>
      </c>
      <c r="C116" s="64" t="s">
        <v>358</v>
      </c>
      <c r="D116" s="70">
        <v>35</v>
      </c>
      <c r="E116" s="70">
        <v>55</v>
      </c>
    </row>
    <row r="117" spans="1:5" ht="15.6" x14ac:dyDescent="0.25">
      <c r="A117" s="114" t="s">
        <v>144</v>
      </c>
      <c r="B117" s="115"/>
      <c r="C117" s="115"/>
      <c r="D117" s="115"/>
      <c r="E117" s="116"/>
    </row>
    <row r="118" spans="1:5" ht="15.6" x14ac:dyDescent="0.25">
      <c r="A118" s="65">
        <v>84</v>
      </c>
      <c r="B118" s="64" t="s">
        <v>53</v>
      </c>
      <c r="C118" s="64" t="s">
        <v>454</v>
      </c>
      <c r="D118" s="65">
        <v>50</v>
      </c>
      <c r="E118" s="65">
        <v>100</v>
      </c>
    </row>
    <row r="119" spans="1:5" ht="15.6" x14ac:dyDescent="0.25">
      <c r="A119" s="65">
        <v>85</v>
      </c>
      <c r="B119" s="64" t="s">
        <v>420</v>
      </c>
      <c r="C119" s="64" t="s">
        <v>378</v>
      </c>
      <c r="D119" s="70">
        <v>45</v>
      </c>
      <c r="E119" s="70">
        <v>50</v>
      </c>
    </row>
    <row r="120" spans="1:5" ht="16.2" x14ac:dyDescent="0.25">
      <c r="A120" s="117" t="s">
        <v>398</v>
      </c>
      <c r="B120" s="118"/>
      <c r="C120" s="118"/>
      <c r="D120" s="118"/>
      <c r="E120" s="119"/>
    </row>
    <row r="121" spans="1:5" ht="15.6" x14ac:dyDescent="0.25">
      <c r="A121" s="65">
        <v>86</v>
      </c>
      <c r="B121" s="64" t="s">
        <v>49</v>
      </c>
      <c r="C121" s="64" t="s">
        <v>357</v>
      </c>
      <c r="D121" s="70">
        <v>40</v>
      </c>
      <c r="E121" s="70">
        <v>60</v>
      </c>
    </row>
    <row r="122" spans="1:5" ht="16.2" x14ac:dyDescent="0.25">
      <c r="A122" s="117" t="s">
        <v>423</v>
      </c>
      <c r="B122" s="118"/>
      <c r="C122" s="118"/>
      <c r="D122" s="118"/>
      <c r="E122" s="119"/>
    </row>
    <row r="123" spans="1:5" ht="15.6" x14ac:dyDescent="0.25">
      <c r="A123" s="65">
        <v>87</v>
      </c>
      <c r="B123" s="64" t="s">
        <v>85</v>
      </c>
      <c r="C123" s="72" t="s">
        <v>225</v>
      </c>
      <c r="D123" s="70">
        <v>50</v>
      </c>
      <c r="E123" s="70">
        <v>75</v>
      </c>
    </row>
    <row r="124" spans="1:5" ht="15.6" x14ac:dyDescent="0.25">
      <c r="A124" s="65">
        <v>88</v>
      </c>
      <c r="B124" s="64" t="s">
        <v>512</v>
      </c>
      <c r="C124" s="72" t="s">
        <v>347</v>
      </c>
      <c r="D124" s="70">
        <v>40</v>
      </c>
      <c r="E124" s="70">
        <v>55</v>
      </c>
    </row>
    <row r="125" spans="1:5" ht="15.6" x14ac:dyDescent="0.25">
      <c r="A125" s="114" t="s">
        <v>244</v>
      </c>
      <c r="B125" s="115"/>
      <c r="C125" s="115"/>
      <c r="D125" s="115"/>
      <c r="E125" s="116"/>
    </row>
    <row r="126" spans="1:5" ht="15.6" x14ac:dyDescent="0.25">
      <c r="A126" s="70">
        <v>89</v>
      </c>
      <c r="B126" s="64" t="s">
        <v>53</v>
      </c>
      <c r="C126" s="64" t="s">
        <v>405</v>
      </c>
      <c r="D126" s="70">
        <v>50</v>
      </c>
      <c r="E126" s="70">
        <v>100</v>
      </c>
    </row>
    <row r="127" spans="1:5" ht="15.6" x14ac:dyDescent="0.25">
      <c r="A127" s="70">
        <v>90</v>
      </c>
      <c r="B127" s="64" t="s">
        <v>382</v>
      </c>
      <c r="C127" s="64" t="s">
        <v>314</v>
      </c>
      <c r="D127" s="70">
        <v>50</v>
      </c>
      <c r="E127" s="70">
        <v>70</v>
      </c>
    </row>
    <row r="128" spans="1:5" ht="15.6" x14ac:dyDescent="0.25">
      <c r="A128" s="70">
        <v>91</v>
      </c>
      <c r="B128" s="64" t="s">
        <v>382</v>
      </c>
      <c r="C128" s="64" t="s">
        <v>473</v>
      </c>
      <c r="D128" s="70">
        <v>40</v>
      </c>
      <c r="E128" s="70">
        <v>60</v>
      </c>
    </row>
    <row r="129" spans="1:5" ht="16.2" x14ac:dyDescent="0.25">
      <c r="A129" s="117" t="s">
        <v>399</v>
      </c>
      <c r="B129" s="118"/>
      <c r="C129" s="118"/>
      <c r="D129" s="118"/>
      <c r="E129" s="119"/>
    </row>
    <row r="130" spans="1:5" ht="15.6" hidden="1" x14ac:dyDescent="0.25">
      <c r="A130" s="70">
        <v>92</v>
      </c>
      <c r="B130" s="64" t="s">
        <v>85</v>
      </c>
      <c r="C130" s="75"/>
      <c r="D130" s="73"/>
      <c r="E130" s="73"/>
    </row>
    <row r="131" spans="1:5" ht="15.6" x14ac:dyDescent="0.25">
      <c r="A131" s="70">
        <v>92</v>
      </c>
      <c r="B131" s="64" t="s">
        <v>49</v>
      </c>
      <c r="C131" s="64" t="s">
        <v>359</v>
      </c>
      <c r="D131" s="70">
        <v>40</v>
      </c>
      <c r="E131" s="70">
        <v>55</v>
      </c>
    </row>
    <row r="132" spans="1:5" ht="15.6" x14ac:dyDescent="0.25">
      <c r="A132" s="70">
        <v>93</v>
      </c>
      <c r="B132" s="64" t="s">
        <v>204</v>
      </c>
      <c r="C132" s="64" t="s">
        <v>65</v>
      </c>
      <c r="D132" s="70">
        <v>30</v>
      </c>
      <c r="E132" s="70">
        <v>55</v>
      </c>
    </row>
    <row r="133" spans="1:5" ht="15.6" x14ac:dyDescent="0.25">
      <c r="A133" s="70">
        <v>94</v>
      </c>
      <c r="B133" s="64" t="s">
        <v>204</v>
      </c>
      <c r="C133" s="64" t="s">
        <v>257</v>
      </c>
      <c r="D133" s="70">
        <v>40</v>
      </c>
      <c r="E133" s="70">
        <v>55</v>
      </c>
    </row>
    <row r="134" spans="1:5" ht="15.6" x14ac:dyDescent="0.25">
      <c r="A134" s="114" t="s">
        <v>424</v>
      </c>
      <c r="B134" s="115"/>
      <c r="C134" s="115"/>
      <c r="D134" s="115"/>
      <c r="E134" s="116"/>
    </row>
    <row r="135" spans="1:5" ht="15.6" x14ac:dyDescent="0.25">
      <c r="A135" s="81">
        <v>95</v>
      </c>
      <c r="B135" s="64" t="s">
        <v>85</v>
      </c>
      <c r="C135" s="64" t="s">
        <v>360</v>
      </c>
      <c r="D135" s="70">
        <v>50</v>
      </c>
      <c r="E135" s="70">
        <v>100</v>
      </c>
    </row>
    <row r="136" spans="1:5" ht="15.6" x14ac:dyDescent="0.25">
      <c r="A136" s="81">
        <v>96</v>
      </c>
      <c r="B136" s="64" t="s">
        <v>270</v>
      </c>
      <c r="C136" s="64" t="s">
        <v>362</v>
      </c>
      <c r="D136" s="70">
        <v>50</v>
      </c>
      <c r="E136" s="70">
        <v>90</v>
      </c>
    </row>
    <row r="137" spans="1:5" ht="15.6" x14ac:dyDescent="0.25">
      <c r="A137" s="81">
        <v>97</v>
      </c>
      <c r="B137" s="64" t="s">
        <v>49</v>
      </c>
      <c r="C137" s="64" t="s">
        <v>361</v>
      </c>
      <c r="D137" s="70">
        <v>40</v>
      </c>
      <c r="E137" s="70">
        <v>70</v>
      </c>
    </row>
    <row r="138" spans="1:5" ht="15.6" x14ac:dyDescent="0.25">
      <c r="A138" s="81">
        <v>98</v>
      </c>
      <c r="B138" s="64" t="s">
        <v>459</v>
      </c>
      <c r="C138" s="64" t="s">
        <v>460</v>
      </c>
      <c r="D138" s="70">
        <v>40</v>
      </c>
      <c r="E138" s="70">
        <v>90</v>
      </c>
    </row>
    <row r="139" spans="1:5" ht="15.6" x14ac:dyDescent="0.25">
      <c r="A139" s="114" t="s">
        <v>240</v>
      </c>
      <c r="B139" s="115"/>
      <c r="C139" s="115"/>
      <c r="D139" s="115"/>
      <c r="E139" s="116"/>
    </row>
    <row r="140" spans="1:5" ht="15.6" x14ac:dyDescent="0.25">
      <c r="A140" s="70">
        <v>99</v>
      </c>
      <c r="B140" s="64" t="s">
        <v>53</v>
      </c>
      <c r="C140" s="72" t="s">
        <v>241</v>
      </c>
      <c r="D140" s="70">
        <v>50</v>
      </c>
      <c r="E140" s="70">
        <v>100</v>
      </c>
    </row>
    <row r="141" spans="1:5" ht="31.2" x14ac:dyDescent="0.25">
      <c r="A141" s="70">
        <v>100</v>
      </c>
      <c r="B141" s="64" t="s">
        <v>246</v>
      </c>
      <c r="C141" s="72" t="s">
        <v>242</v>
      </c>
      <c r="D141" s="70">
        <v>40</v>
      </c>
      <c r="E141" s="70">
        <v>70</v>
      </c>
    </row>
    <row r="142" spans="1:5" ht="16.2" x14ac:dyDescent="0.25">
      <c r="A142" s="117" t="s">
        <v>243</v>
      </c>
      <c r="B142" s="118"/>
      <c r="C142" s="118"/>
      <c r="D142" s="118"/>
      <c r="E142" s="119"/>
    </row>
    <row r="143" spans="1:5" ht="15.6" x14ac:dyDescent="0.25">
      <c r="A143" s="70">
        <v>101</v>
      </c>
      <c r="B143" s="64" t="s">
        <v>49</v>
      </c>
      <c r="C143" s="64" t="s">
        <v>363</v>
      </c>
      <c r="D143" s="70">
        <v>40</v>
      </c>
      <c r="E143" s="70">
        <v>65</v>
      </c>
    </row>
    <row r="144" spans="1:5" ht="16.2" x14ac:dyDescent="0.25">
      <c r="A144" s="117" t="s">
        <v>272</v>
      </c>
      <c r="B144" s="118"/>
      <c r="C144" s="118"/>
      <c r="D144" s="118"/>
      <c r="E144" s="119"/>
    </row>
    <row r="145" spans="1:5" ht="15.6" x14ac:dyDescent="0.25">
      <c r="A145" s="70">
        <v>102</v>
      </c>
      <c r="B145" s="64" t="s">
        <v>85</v>
      </c>
      <c r="C145" s="64" t="s">
        <v>319</v>
      </c>
      <c r="D145" s="70">
        <v>40</v>
      </c>
      <c r="E145" s="70">
        <v>65</v>
      </c>
    </row>
    <row r="146" spans="1:5" ht="15.6" x14ac:dyDescent="0.25">
      <c r="A146" s="70">
        <v>103</v>
      </c>
      <c r="B146" s="64" t="s">
        <v>49</v>
      </c>
      <c r="C146" s="72" t="s">
        <v>318</v>
      </c>
      <c r="D146" s="70">
        <v>40</v>
      </c>
      <c r="E146" s="70">
        <v>65</v>
      </c>
    </row>
    <row r="147" spans="1:5" ht="16.2" x14ac:dyDescent="0.25">
      <c r="A147" s="117" t="s">
        <v>273</v>
      </c>
      <c r="B147" s="118"/>
      <c r="C147" s="118"/>
      <c r="D147" s="118"/>
      <c r="E147" s="119"/>
    </row>
    <row r="148" spans="1:5" ht="31.2" x14ac:dyDescent="0.25">
      <c r="A148" s="70">
        <v>104</v>
      </c>
      <c r="B148" s="64" t="s">
        <v>274</v>
      </c>
      <c r="C148" s="72" t="s">
        <v>334</v>
      </c>
      <c r="D148" s="70">
        <v>40</v>
      </c>
      <c r="E148" s="70">
        <v>65</v>
      </c>
    </row>
    <row r="149" spans="1:5" ht="15.6" x14ac:dyDescent="0.25">
      <c r="A149" s="114" t="s">
        <v>305</v>
      </c>
      <c r="B149" s="115"/>
      <c r="C149" s="115"/>
      <c r="D149" s="115"/>
      <c r="E149" s="116"/>
    </row>
    <row r="150" spans="1:5" ht="15.6" x14ac:dyDescent="0.25">
      <c r="A150" s="70">
        <v>105</v>
      </c>
      <c r="B150" s="64" t="s">
        <v>53</v>
      </c>
      <c r="C150" s="64" t="s">
        <v>328</v>
      </c>
      <c r="D150" s="70">
        <v>50</v>
      </c>
      <c r="E150" s="70">
        <v>100</v>
      </c>
    </row>
    <row r="151" spans="1:5" ht="15.6" x14ac:dyDescent="0.25">
      <c r="A151" s="70">
        <v>106</v>
      </c>
      <c r="B151" s="64" t="s">
        <v>281</v>
      </c>
      <c r="C151" s="64" t="s">
        <v>406</v>
      </c>
      <c r="D151" s="70">
        <v>50</v>
      </c>
      <c r="E151" s="70">
        <v>80</v>
      </c>
    </row>
    <row r="152" spans="1:5" ht="16.2" x14ac:dyDescent="0.25">
      <c r="A152" s="117" t="s">
        <v>285</v>
      </c>
      <c r="B152" s="118"/>
      <c r="C152" s="118"/>
      <c r="D152" s="118"/>
      <c r="E152" s="119"/>
    </row>
    <row r="153" spans="1:5" ht="15.6" x14ac:dyDescent="0.25">
      <c r="A153" s="70">
        <v>107</v>
      </c>
      <c r="B153" s="79" t="s">
        <v>85</v>
      </c>
      <c r="C153" s="79" t="s">
        <v>256</v>
      </c>
      <c r="D153" s="80">
        <v>45</v>
      </c>
      <c r="E153" s="80">
        <v>65</v>
      </c>
    </row>
    <row r="154" spans="1:5" ht="16.2" x14ac:dyDescent="0.25">
      <c r="A154" s="117" t="s">
        <v>286</v>
      </c>
      <c r="B154" s="118"/>
      <c r="C154" s="118"/>
      <c r="D154" s="118"/>
      <c r="E154" s="119"/>
    </row>
    <row r="155" spans="1:5" ht="15.6" x14ac:dyDescent="0.25">
      <c r="A155" s="70">
        <v>108</v>
      </c>
      <c r="B155" s="72" t="s">
        <v>85</v>
      </c>
      <c r="C155" s="72" t="s">
        <v>462</v>
      </c>
      <c r="D155" s="70">
        <v>50</v>
      </c>
      <c r="E155" s="70">
        <v>55</v>
      </c>
    </row>
    <row r="156" spans="1:5" ht="15.6" x14ac:dyDescent="0.25">
      <c r="A156" s="70">
        <v>109</v>
      </c>
      <c r="B156" s="64" t="s">
        <v>49</v>
      </c>
      <c r="C156" s="64" t="s">
        <v>517</v>
      </c>
      <c r="D156" s="70">
        <v>40</v>
      </c>
      <c r="E156" s="70">
        <v>65</v>
      </c>
    </row>
    <row r="157" spans="1:5" ht="15.6" x14ac:dyDescent="0.25">
      <c r="A157" s="114" t="s">
        <v>248</v>
      </c>
      <c r="B157" s="115"/>
      <c r="C157" s="115"/>
      <c r="D157" s="115"/>
      <c r="E157" s="116"/>
    </row>
    <row r="158" spans="1:5" ht="15.6" x14ac:dyDescent="0.25">
      <c r="A158" s="70">
        <v>110</v>
      </c>
      <c r="B158" s="64" t="s">
        <v>85</v>
      </c>
      <c r="C158" s="64" t="s">
        <v>323</v>
      </c>
      <c r="D158" s="70">
        <v>50</v>
      </c>
      <c r="E158" s="70">
        <v>60</v>
      </c>
    </row>
    <row r="159" spans="1:5" ht="15.6" x14ac:dyDescent="0.25">
      <c r="A159" s="70">
        <v>111</v>
      </c>
      <c r="B159" s="64" t="s">
        <v>245</v>
      </c>
      <c r="C159" s="64" t="s">
        <v>264</v>
      </c>
      <c r="D159" s="70">
        <v>30</v>
      </c>
      <c r="E159" s="70">
        <v>55</v>
      </c>
    </row>
    <row r="160" spans="1:5" ht="15.6" x14ac:dyDescent="0.25">
      <c r="A160" s="70">
        <v>112</v>
      </c>
      <c r="B160" s="64" t="s">
        <v>26</v>
      </c>
      <c r="C160" s="64" t="s">
        <v>438</v>
      </c>
      <c r="D160" s="70">
        <v>30</v>
      </c>
      <c r="E160" s="70">
        <v>55</v>
      </c>
    </row>
    <row r="161" spans="1:5" ht="15.6" x14ac:dyDescent="0.25">
      <c r="A161" s="114" t="s">
        <v>148</v>
      </c>
      <c r="B161" s="115"/>
      <c r="C161" s="115"/>
      <c r="D161" s="115"/>
      <c r="E161" s="116"/>
    </row>
    <row r="162" spans="1:5" ht="15.6" x14ac:dyDescent="0.25">
      <c r="A162" s="65">
        <v>113</v>
      </c>
      <c r="B162" s="64" t="s">
        <v>53</v>
      </c>
      <c r="C162" s="64" t="s">
        <v>439</v>
      </c>
      <c r="D162" s="65">
        <v>50</v>
      </c>
      <c r="E162" s="65">
        <v>100</v>
      </c>
    </row>
    <row r="163" spans="1:5" ht="15.6" x14ac:dyDescent="0.25">
      <c r="A163" s="65">
        <v>114</v>
      </c>
      <c r="B163" s="64" t="s">
        <v>281</v>
      </c>
      <c r="C163" s="64" t="s">
        <v>312</v>
      </c>
      <c r="D163" s="70">
        <v>40</v>
      </c>
      <c r="E163" s="70">
        <v>70</v>
      </c>
    </row>
    <row r="164" spans="1:5" ht="16.2" x14ac:dyDescent="0.25">
      <c r="A164" s="123" t="s">
        <v>282</v>
      </c>
      <c r="B164" s="124"/>
      <c r="C164" s="124"/>
      <c r="D164" s="124"/>
      <c r="E164" s="125"/>
    </row>
    <row r="165" spans="1:5" ht="15.6" x14ac:dyDescent="0.25">
      <c r="A165" s="70">
        <v>115</v>
      </c>
      <c r="B165" s="64" t="s">
        <v>283</v>
      </c>
      <c r="C165" s="64" t="s">
        <v>276</v>
      </c>
      <c r="D165" s="70">
        <v>35</v>
      </c>
      <c r="E165" s="70">
        <v>55</v>
      </c>
    </row>
    <row r="166" spans="1:5" ht="15.6" x14ac:dyDescent="0.25">
      <c r="A166" s="70">
        <v>116</v>
      </c>
      <c r="B166" s="79" t="s">
        <v>204</v>
      </c>
      <c r="C166" s="79" t="s">
        <v>488</v>
      </c>
      <c r="D166" s="80">
        <v>40</v>
      </c>
      <c r="E166" s="80">
        <v>60</v>
      </c>
    </row>
    <row r="167" spans="1:5" ht="15.6" x14ac:dyDescent="0.25">
      <c r="A167" s="70">
        <v>117</v>
      </c>
      <c r="B167" s="64" t="s">
        <v>491</v>
      </c>
      <c r="C167" s="64" t="s">
        <v>364</v>
      </c>
      <c r="D167" s="70">
        <v>40</v>
      </c>
      <c r="E167" s="70">
        <v>60</v>
      </c>
    </row>
    <row r="168" spans="1:5" ht="16.2" x14ac:dyDescent="0.25">
      <c r="A168" s="123" t="s">
        <v>470</v>
      </c>
      <c r="B168" s="124"/>
      <c r="C168" s="124"/>
      <c r="D168" s="124"/>
      <c r="E168" s="125"/>
    </row>
    <row r="169" spans="1:5" ht="15.6" x14ac:dyDescent="0.25">
      <c r="A169" s="70">
        <v>118</v>
      </c>
      <c r="B169" s="64" t="s">
        <v>85</v>
      </c>
      <c r="C169" s="64" t="s">
        <v>365</v>
      </c>
      <c r="D169" s="70">
        <v>35</v>
      </c>
      <c r="E169" s="70">
        <v>55</v>
      </c>
    </row>
    <row r="170" spans="1:5" ht="15.6" x14ac:dyDescent="0.25">
      <c r="A170" s="70">
        <v>119</v>
      </c>
      <c r="B170" s="64" t="s">
        <v>204</v>
      </c>
      <c r="C170" s="64" t="s">
        <v>176</v>
      </c>
      <c r="D170" s="70">
        <v>35</v>
      </c>
      <c r="E170" s="70">
        <v>60</v>
      </c>
    </row>
    <row r="171" spans="1:5" ht="15.6" x14ac:dyDescent="0.25">
      <c r="A171" s="70">
        <v>120</v>
      </c>
      <c r="B171" s="64" t="s">
        <v>204</v>
      </c>
      <c r="C171" s="64" t="s">
        <v>474</v>
      </c>
      <c r="D171" s="70">
        <v>40</v>
      </c>
      <c r="E171" s="70">
        <v>70</v>
      </c>
    </row>
    <row r="172" spans="1:5" ht="15.6" x14ac:dyDescent="0.25">
      <c r="A172" s="114" t="s">
        <v>261</v>
      </c>
      <c r="B172" s="115"/>
      <c r="C172" s="115"/>
      <c r="D172" s="115"/>
      <c r="E172" s="116"/>
    </row>
    <row r="173" spans="1:5" ht="15.6" x14ac:dyDescent="0.25">
      <c r="A173" s="65">
        <v>121</v>
      </c>
      <c r="B173" s="64" t="s">
        <v>53</v>
      </c>
      <c r="C173" s="64" t="s">
        <v>440</v>
      </c>
      <c r="D173" s="65">
        <v>50</v>
      </c>
      <c r="E173" s="82" t="s">
        <v>495</v>
      </c>
    </row>
    <row r="174" spans="1:5" ht="15.6" x14ac:dyDescent="0.25">
      <c r="A174" s="65">
        <v>122</v>
      </c>
      <c r="B174" s="64" t="s">
        <v>420</v>
      </c>
      <c r="C174" s="72" t="s">
        <v>385</v>
      </c>
      <c r="D174" s="70">
        <v>50</v>
      </c>
      <c r="E174" s="70">
        <v>75</v>
      </c>
    </row>
    <row r="175" spans="1:5" ht="15.6" hidden="1" x14ac:dyDescent="0.25">
      <c r="A175" s="65">
        <v>122</v>
      </c>
      <c r="B175" s="64" t="s">
        <v>263</v>
      </c>
      <c r="C175" s="72"/>
      <c r="D175" s="73"/>
      <c r="E175" s="73"/>
    </row>
    <row r="176" spans="1:5" ht="15.6" x14ac:dyDescent="0.25">
      <c r="A176" s="65">
        <v>123</v>
      </c>
      <c r="B176" s="64" t="s">
        <v>204</v>
      </c>
      <c r="C176" s="72" t="s">
        <v>387</v>
      </c>
      <c r="D176" s="70">
        <v>40</v>
      </c>
      <c r="E176" s="70">
        <v>55</v>
      </c>
    </row>
    <row r="177" spans="1:6" ht="15" customHeight="1" x14ac:dyDescent="0.25">
      <c r="A177" s="65">
        <v>124</v>
      </c>
      <c r="B177" s="64" t="s">
        <v>449</v>
      </c>
      <c r="C177" s="64" t="s">
        <v>388</v>
      </c>
      <c r="D177" s="70">
        <v>35</v>
      </c>
      <c r="E177" s="70">
        <v>55</v>
      </c>
    </row>
    <row r="178" spans="1:6" ht="16.2" x14ac:dyDescent="0.25">
      <c r="A178" s="117" t="s">
        <v>520</v>
      </c>
      <c r="B178" s="118"/>
      <c r="C178" s="118"/>
      <c r="D178" s="118"/>
      <c r="E178" s="119"/>
    </row>
    <row r="179" spans="1:6" ht="15.6" hidden="1" x14ac:dyDescent="0.25">
      <c r="A179" s="77" t="s">
        <v>432</v>
      </c>
      <c r="B179" s="64" t="s">
        <v>85</v>
      </c>
      <c r="C179" s="72"/>
      <c r="D179" s="70"/>
      <c r="E179" s="70"/>
    </row>
    <row r="180" spans="1:6" ht="15.6" x14ac:dyDescent="0.25">
      <c r="A180" s="77"/>
      <c r="B180" s="64" t="s">
        <v>85</v>
      </c>
      <c r="C180" s="72" t="s">
        <v>522</v>
      </c>
      <c r="D180" s="70">
        <v>35</v>
      </c>
      <c r="E180" s="70">
        <v>30</v>
      </c>
    </row>
    <row r="181" spans="1:6" ht="15.6" x14ac:dyDescent="0.25">
      <c r="A181" s="140" t="s">
        <v>521</v>
      </c>
      <c r="B181" s="141"/>
      <c r="C181" s="141"/>
      <c r="D181" s="141"/>
      <c r="E181" s="142"/>
    </row>
    <row r="182" spans="1:6" ht="15.6" x14ac:dyDescent="0.25">
      <c r="A182" s="83" t="s">
        <v>492</v>
      </c>
      <c r="B182" s="64" t="s">
        <v>316</v>
      </c>
      <c r="C182" s="64" t="s">
        <v>392</v>
      </c>
      <c r="D182" s="65">
        <v>35</v>
      </c>
      <c r="E182" s="70">
        <v>60</v>
      </c>
    </row>
    <row r="183" spans="1:6" ht="15.6" x14ac:dyDescent="0.25">
      <c r="A183" s="83" t="s">
        <v>493</v>
      </c>
      <c r="B183" s="64" t="s">
        <v>204</v>
      </c>
      <c r="C183" s="72" t="s">
        <v>487</v>
      </c>
      <c r="D183" s="70">
        <v>30</v>
      </c>
      <c r="E183" s="70">
        <v>35</v>
      </c>
      <c r="F183" s="59"/>
    </row>
    <row r="184" spans="1:6" ht="16.5" customHeight="1" x14ac:dyDescent="0.25">
      <c r="A184" s="143" t="s">
        <v>523</v>
      </c>
      <c r="B184" s="143"/>
      <c r="C184" s="143"/>
      <c r="D184" s="143"/>
      <c r="E184" s="143"/>
      <c r="F184" s="63"/>
    </row>
    <row r="185" spans="1:6" ht="15.6" x14ac:dyDescent="0.25">
      <c r="A185" s="77" t="s">
        <v>433</v>
      </c>
      <c r="B185" s="64" t="s">
        <v>316</v>
      </c>
      <c r="C185" s="64" t="s">
        <v>393</v>
      </c>
      <c r="D185" s="70">
        <v>45</v>
      </c>
      <c r="E185" s="70">
        <v>60</v>
      </c>
      <c r="F185" s="63"/>
    </row>
    <row r="186" spans="1:6" ht="15.6" hidden="1" x14ac:dyDescent="0.25">
      <c r="A186" s="77" t="s">
        <v>434</v>
      </c>
      <c r="B186" s="64" t="s">
        <v>204</v>
      </c>
      <c r="C186" s="72" t="s">
        <v>524</v>
      </c>
      <c r="D186" s="73">
        <v>30</v>
      </c>
      <c r="E186" s="73">
        <v>50</v>
      </c>
    </row>
    <row r="187" spans="1:6" ht="16.2" x14ac:dyDescent="0.25">
      <c r="A187" s="120" t="s">
        <v>525</v>
      </c>
      <c r="B187" s="121"/>
      <c r="C187" s="121"/>
      <c r="D187" s="121"/>
      <c r="E187" s="122"/>
    </row>
    <row r="188" spans="1:6" ht="15.6" x14ac:dyDescent="0.25">
      <c r="A188" s="77" t="s">
        <v>508</v>
      </c>
      <c r="B188" s="72" t="s">
        <v>85</v>
      </c>
      <c r="C188" s="72" t="s">
        <v>526</v>
      </c>
      <c r="D188" s="70">
        <v>40</v>
      </c>
      <c r="E188" s="70">
        <v>60</v>
      </c>
    </row>
    <row r="189" spans="1:6" ht="15.6" x14ac:dyDescent="0.25">
      <c r="A189" s="77" t="s">
        <v>509</v>
      </c>
      <c r="B189" s="64" t="s">
        <v>204</v>
      </c>
      <c r="C189" s="64" t="s">
        <v>527</v>
      </c>
      <c r="D189" s="70">
        <v>35</v>
      </c>
      <c r="E189" s="70">
        <v>65</v>
      </c>
    </row>
    <row r="190" spans="1:6" ht="15.6" x14ac:dyDescent="0.25">
      <c r="A190" s="77"/>
      <c r="B190" s="64" t="s">
        <v>204</v>
      </c>
      <c r="C190" s="64" t="s">
        <v>205</v>
      </c>
      <c r="D190" s="70">
        <v>35</v>
      </c>
      <c r="E190" s="70">
        <v>50</v>
      </c>
    </row>
    <row r="191" spans="1:6" ht="15.6" x14ac:dyDescent="0.25">
      <c r="A191" s="77"/>
      <c r="B191" s="64" t="s">
        <v>204</v>
      </c>
      <c r="C191" s="64" t="s">
        <v>528</v>
      </c>
      <c r="D191" s="70">
        <v>30</v>
      </c>
      <c r="E191" s="70">
        <v>55</v>
      </c>
    </row>
    <row r="192" spans="1:6" ht="15.6" x14ac:dyDescent="0.25">
      <c r="A192" s="77" t="s">
        <v>518</v>
      </c>
      <c r="B192" s="72" t="s">
        <v>459</v>
      </c>
      <c r="C192" s="64" t="s">
        <v>486</v>
      </c>
      <c r="D192" s="70">
        <v>30</v>
      </c>
      <c r="E192" s="70">
        <v>30</v>
      </c>
    </row>
    <row r="193" spans="1:5" ht="16.2" x14ac:dyDescent="0.25">
      <c r="A193" s="120" t="s">
        <v>131</v>
      </c>
      <c r="B193" s="121"/>
      <c r="C193" s="121"/>
      <c r="D193" s="121"/>
      <c r="E193" s="122"/>
    </row>
    <row r="194" spans="1:5" ht="15.6" x14ac:dyDescent="0.25">
      <c r="A194" s="77" t="s">
        <v>435</v>
      </c>
      <c r="B194" s="72" t="s">
        <v>85</v>
      </c>
      <c r="C194" s="72" t="s">
        <v>396</v>
      </c>
      <c r="D194" s="70">
        <v>50</v>
      </c>
      <c r="E194" s="70">
        <v>75</v>
      </c>
    </row>
    <row r="195" spans="1:5" ht="15.6" x14ac:dyDescent="0.25">
      <c r="A195" s="77" t="s">
        <v>497</v>
      </c>
      <c r="B195" s="64" t="s">
        <v>204</v>
      </c>
      <c r="C195" s="64" t="s">
        <v>496</v>
      </c>
      <c r="D195" s="70">
        <v>35</v>
      </c>
      <c r="E195" s="70">
        <v>60</v>
      </c>
    </row>
    <row r="196" spans="1:5" ht="15.6" x14ac:dyDescent="0.25">
      <c r="A196" s="77" t="s">
        <v>444</v>
      </c>
      <c r="B196" s="64" t="s">
        <v>204</v>
      </c>
      <c r="C196" s="64" t="s">
        <v>397</v>
      </c>
      <c r="D196" s="70">
        <v>35</v>
      </c>
      <c r="E196" s="70">
        <v>60</v>
      </c>
    </row>
    <row r="197" spans="1:5" ht="16.2" x14ac:dyDescent="0.25">
      <c r="A197" s="120" t="s">
        <v>529</v>
      </c>
      <c r="B197" s="121"/>
      <c r="C197" s="121"/>
      <c r="D197" s="121"/>
      <c r="E197" s="122"/>
    </row>
    <row r="198" spans="1:5" ht="15.6" x14ac:dyDescent="0.25">
      <c r="A198" s="70">
        <v>144</v>
      </c>
      <c r="B198" s="72" t="s">
        <v>85</v>
      </c>
      <c r="C198" s="64" t="s">
        <v>394</v>
      </c>
      <c r="D198" s="70">
        <v>40</v>
      </c>
      <c r="E198" s="70">
        <v>60</v>
      </c>
    </row>
    <row r="199" spans="1:5" ht="15.6" x14ac:dyDescent="0.25">
      <c r="A199" s="70"/>
      <c r="B199" s="64" t="s">
        <v>49</v>
      </c>
      <c r="C199" s="64" t="s">
        <v>530</v>
      </c>
      <c r="D199" s="70">
        <v>40</v>
      </c>
      <c r="E199" s="70">
        <v>55</v>
      </c>
    </row>
    <row r="200" spans="1:5" ht="15.6" hidden="1" x14ac:dyDescent="0.25">
      <c r="A200" s="70"/>
      <c r="B200" s="64" t="s">
        <v>49</v>
      </c>
      <c r="C200" s="64" t="s">
        <v>478</v>
      </c>
      <c r="D200" s="73">
        <v>0</v>
      </c>
      <c r="E200" s="73">
        <v>0</v>
      </c>
    </row>
    <row r="201" spans="1:5" ht="15.6" hidden="1" x14ac:dyDescent="0.25">
      <c r="A201" s="70">
        <v>145</v>
      </c>
      <c r="B201" s="64" t="s">
        <v>449</v>
      </c>
      <c r="C201" s="64" t="s">
        <v>395</v>
      </c>
      <c r="D201" s="73">
        <v>30</v>
      </c>
      <c r="E201" s="73">
        <v>55</v>
      </c>
    </row>
    <row r="202" spans="1:5" ht="16.2" x14ac:dyDescent="0.25">
      <c r="A202" s="120" t="s">
        <v>490</v>
      </c>
      <c r="B202" s="121"/>
      <c r="C202" s="121"/>
      <c r="D202" s="121"/>
      <c r="E202" s="122"/>
    </row>
    <row r="203" spans="1:5" ht="15.6" x14ac:dyDescent="0.25">
      <c r="A203" s="70">
        <v>146</v>
      </c>
      <c r="B203" s="64" t="s">
        <v>85</v>
      </c>
      <c r="C203" s="72" t="s">
        <v>389</v>
      </c>
      <c r="D203" s="70">
        <v>40</v>
      </c>
      <c r="E203" s="70">
        <v>60</v>
      </c>
    </row>
    <row r="204" spans="1:5" ht="15.6" x14ac:dyDescent="0.25">
      <c r="A204" s="70">
        <v>147</v>
      </c>
      <c r="B204" s="64" t="s">
        <v>49</v>
      </c>
      <c r="C204" s="72" t="s">
        <v>390</v>
      </c>
      <c r="D204" s="70">
        <v>35</v>
      </c>
      <c r="E204" s="70">
        <v>55</v>
      </c>
    </row>
    <row r="205" spans="1:5" ht="15.6" x14ac:dyDescent="0.25">
      <c r="A205" s="70">
        <v>148</v>
      </c>
      <c r="B205" s="64" t="s">
        <v>49</v>
      </c>
      <c r="C205" s="72" t="s">
        <v>391</v>
      </c>
      <c r="D205" s="70">
        <v>35</v>
      </c>
      <c r="E205" s="70">
        <v>55</v>
      </c>
    </row>
    <row r="206" spans="1:5" ht="15.6" x14ac:dyDescent="0.25">
      <c r="A206" s="84">
        <v>149</v>
      </c>
      <c r="B206" s="85" t="s">
        <v>49</v>
      </c>
      <c r="C206" s="85" t="s">
        <v>386</v>
      </c>
      <c r="D206" s="86">
        <v>35</v>
      </c>
      <c r="E206" s="86">
        <v>55</v>
      </c>
    </row>
    <row r="207" spans="1:5" ht="15.6" hidden="1" x14ac:dyDescent="0.25">
      <c r="A207" s="73"/>
      <c r="B207" s="87" t="s">
        <v>49</v>
      </c>
      <c r="C207" s="75"/>
      <c r="D207" s="73"/>
      <c r="E207" s="73"/>
    </row>
    <row r="208" spans="1:5" ht="16.2" x14ac:dyDescent="0.25">
      <c r="A208" s="120" t="s">
        <v>531</v>
      </c>
      <c r="B208" s="121"/>
      <c r="C208" s="121"/>
      <c r="D208" s="121"/>
      <c r="E208" s="122"/>
    </row>
    <row r="209" spans="1:5" ht="13.95" hidden="1" customHeight="1" x14ac:dyDescent="0.25">
      <c r="A209" s="77" t="s">
        <v>435</v>
      </c>
      <c r="B209" s="72" t="s">
        <v>85</v>
      </c>
      <c r="C209" s="72" t="s">
        <v>396</v>
      </c>
      <c r="D209" s="73">
        <v>50</v>
      </c>
      <c r="E209" s="73">
        <v>75</v>
      </c>
    </row>
    <row r="210" spans="1:5" ht="13.95" hidden="1" customHeight="1" x14ac:dyDescent="0.25">
      <c r="A210" s="77" t="s">
        <v>497</v>
      </c>
      <c r="B210" s="64" t="s">
        <v>204</v>
      </c>
      <c r="C210" s="64" t="s">
        <v>496</v>
      </c>
      <c r="D210" s="73">
        <v>35</v>
      </c>
      <c r="E210" s="73">
        <v>60</v>
      </c>
    </row>
    <row r="211" spans="1:5" ht="15.6" x14ac:dyDescent="0.25">
      <c r="A211" s="77" t="s">
        <v>444</v>
      </c>
      <c r="B211" s="64" t="s">
        <v>85</v>
      </c>
      <c r="C211" s="88" t="s">
        <v>532</v>
      </c>
      <c r="D211" s="70">
        <v>40</v>
      </c>
      <c r="E211" s="70">
        <v>60</v>
      </c>
    </row>
    <row r="212" spans="1:5" ht="15.6" x14ac:dyDescent="0.25">
      <c r="A212" s="89"/>
      <c r="B212" s="64" t="s">
        <v>49</v>
      </c>
      <c r="C212" s="64" t="s">
        <v>533</v>
      </c>
      <c r="D212" s="90">
        <v>35</v>
      </c>
      <c r="E212" s="91">
        <v>60</v>
      </c>
    </row>
    <row r="213" spans="1:5" ht="15.6" x14ac:dyDescent="0.25">
      <c r="A213" s="89"/>
      <c r="B213" s="64" t="s">
        <v>49</v>
      </c>
      <c r="C213" s="64" t="s">
        <v>534</v>
      </c>
      <c r="D213" s="70">
        <v>35</v>
      </c>
      <c r="E213" s="70">
        <v>55</v>
      </c>
    </row>
    <row r="214" spans="1:5" ht="15.6" x14ac:dyDescent="0.25">
      <c r="A214" s="114" t="s">
        <v>425</v>
      </c>
      <c r="B214" s="115"/>
      <c r="C214" s="115"/>
      <c r="D214" s="115"/>
      <c r="E214" s="116"/>
    </row>
    <row r="215" spans="1:5" ht="15.6" hidden="1" x14ac:dyDescent="0.25">
      <c r="A215" s="77" t="s">
        <v>502</v>
      </c>
      <c r="B215" s="64" t="s">
        <v>484</v>
      </c>
      <c r="C215" s="64" t="s">
        <v>377</v>
      </c>
      <c r="D215" s="70">
        <v>50</v>
      </c>
      <c r="E215" s="70">
        <v>100</v>
      </c>
    </row>
    <row r="216" spans="1:5" ht="15.6" x14ac:dyDescent="0.25">
      <c r="A216" s="77" t="s">
        <v>510</v>
      </c>
      <c r="B216" s="64" t="s">
        <v>281</v>
      </c>
      <c r="C216" s="64" t="s">
        <v>383</v>
      </c>
      <c r="D216" s="70">
        <v>50</v>
      </c>
      <c r="E216" s="70">
        <v>100</v>
      </c>
    </row>
    <row r="217" spans="1:5" ht="15.6" x14ac:dyDescent="0.25">
      <c r="A217" s="89" t="s">
        <v>519</v>
      </c>
      <c r="B217" s="64" t="s">
        <v>49</v>
      </c>
      <c r="C217" s="64" t="s">
        <v>485</v>
      </c>
      <c r="D217" s="70">
        <v>45</v>
      </c>
      <c r="E217" s="70">
        <v>85</v>
      </c>
    </row>
    <row r="218" spans="1:5" ht="16.2" x14ac:dyDescent="0.25">
      <c r="A218" s="123" t="s">
        <v>308</v>
      </c>
      <c r="B218" s="124"/>
      <c r="C218" s="124"/>
      <c r="D218" s="124"/>
      <c r="E218" s="125"/>
    </row>
    <row r="219" spans="1:5" ht="15.6" x14ac:dyDescent="0.25">
      <c r="A219" s="70">
        <v>152</v>
      </c>
      <c r="B219" s="79" t="s">
        <v>85</v>
      </c>
      <c r="C219" s="79" t="s">
        <v>489</v>
      </c>
      <c r="D219" s="80">
        <v>40</v>
      </c>
      <c r="E219" s="80">
        <v>60</v>
      </c>
    </row>
    <row r="220" spans="1:5" ht="15.6" x14ac:dyDescent="0.25">
      <c r="A220" s="70">
        <v>153</v>
      </c>
      <c r="B220" s="64" t="s">
        <v>49</v>
      </c>
      <c r="C220" s="64" t="s">
        <v>366</v>
      </c>
      <c r="D220" s="70">
        <v>50</v>
      </c>
      <c r="E220" s="70">
        <v>90</v>
      </c>
    </row>
    <row r="221" spans="1:5" ht="15.6" hidden="1" x14ac:dyDescent="0.25">
      <c r="A221" s="70">
        <v>153</v>
      </c>
      <c r="B221" s="64" t="s">
        <v>190</v>
      </c>
      <c r="C221" s="88"/>
      <c r="D221" s="84"/>
      <c r="E221" s="84"/>
    </row>
    <row r="222" spans="1:5" ht="15.75" customHeight="1" x14ac:dyDescent="0.25">
      <c r="A222" s="123" t="s">
        <v>309</v>
      </c>
      <c r="B222" s="124"/>
      <c r="C222" s="124"/>
      <c r="D222" s="124"/>
      <c r="E222" s="125"/>
    </row>
    <row r="223" spans="1:5" ht="15.6" x14ac:dyDescent="0.25">
      <c r="A223" s="70">
        <v>154</v>
      </c>
      <c r="B223" s="64" t="s">
        <v>85</v>
      </c>
      <c r="C223" s="64" t="s">
        <v>408</v>
      </c>
      <c r="D223" s="70">
        <v>45</v>
      </c>
      <c r="E223" s="70">
        <v>65</v>
      </c>
    </row>
    <row r="224" spans="1:5" ht="15.6" hidden="1" x14ac:dyDescent="0.25">
      <c r="A224" s="70">
        <v>151</v>
      </c>
      <c r="B224" s="64" t="s">
        <v>49</v>
      </c>
      <c r="C224" s="64" t="s">
        <v>247</v>
      </c>
      <c r="D224" s="70">
        <v>0</v>
      </c>
      <c r="E224" s="70">
        <v>0</v>
      </c>
    </row>
    <row r="225" spans="1:5" ht="15" hidden="1" customHeight="1" x14ac:dyDescent="0.25">
      <c r="A225" s="70">
        <v>152</v>
      </c>
      <c r="B225" s="64" t="s">
        <v>190</v>
      </c>
      <c r="C225" s="64" t="s">
        <v>247</v>
      </c>
      <c r="D225" s="70">
        <v>0</v>
      </c>
      <c r="E225" s="70">
        <v>0</v>
      </c>
    </row>
    <row r="226" spans="1:5" ht="16.2" x14ac:dyDescent="0.25">
      <c r="A226" s="117" t="s">
        <v>465</v>
      </c>
      <c r="B226" s="118"/>
      <c r="C226" s="118"/>
      <c r="D226" s="118"/>
      <c r="E226" s="119"/>
    </row>
    <row r="227" spans="1:5" ht="15.6" x14ac:dyDescent="0.25">
      <c r="A227" s="70">
        <v>155</v>
      </c>
      <c r="B227" s="64" t="s">
        <v>85</v>
      </c>
      <c r="C227" s="64" t="s">
        <v>466</v>
      </c>
      <c r="D227" s="70">
        <v>50</v>
      </c>
      <c r="E227" s="70">
        <v>100</v>
      </c>
    </row>
    <row r="228" spans="1:5" ht="15.6" x14ac:dyDescent="0.25">
      <c r="A228" s="70">
        <v>156</v>
      </c>
      <c r="B228" s="64" t="s">
        <v>49</v>
      </c>
      <c r="C228" s="64" t="s">
        <v>467</v>
      </c>
      <c r="D228" s="70">
        <v>40</v>
      </c>
      <c r="E228" s="70">
        <v>60</v>
      </c>
    </row>
    <row r="229" spans="1:5" ht="15.6" x14ac:dyDescent="0.25">
      <c r="A229" s="114" t="s">
        <v>259</v>
      </c>
      <c r="B229" s="115"/>
      <c r="C229" s="115"/>
      <c r="D229" s="115"/>
      <c r="E229" s="116"/>
    </row>
    <row r="230" spans="1:5" ht="15.6" hidden="1" x14ac:dyDescent="0.25">
      <c r="A230" s="70">
        <v>150</v>
      </c>
      <c r="B230" s="64" t="s">
        <v>427</v>
      </c>
      <c r="C230" s="64"/>
      <c r="D230" s="70"/>
      <c r="E230" s="70"/>
    </row>
    <row r="231" spans="1:5" ht="15.6" hidden="1" x14ac:dyDescent="0.25">
      <c r="A231" s="70">
        <v>156</v>
      </c>
      <c r="B231" s="64" t="s">
        <v>270</v>
      </c>
      <c r="C231" s="64" t="s">
        <v>247</v>
      </c>
      <c r="D231" s="70"/>
      <c r="E231" s="70"/>
    </row>
    <row r="232" spans="1:5" ht="15.6" x14ac:dyDescent="0.25">
      <c r="A232" s="70">
        <v>157</v>
      </c>
      <c r="B232" s="64" t="s">
        <v>427</v>
      </c>
      <c r="C232" s="64" t="s">
        <v>373</v>
      </c>
      <c r="D232" s="70">
        <v>50</v>
      </c>
      <c r="E232" s="70">
        <v>60</v>
      </c>
    </row>
    <row r="233" spans="1:5" ht="16.2" x14ac:dyDescent="0.25">
      <c r="A233" s="117" t="s">
        <v>468</v>
      </c>
      <c r="B233" s="118"/>
      <c r="C233" s="118"/>
      <c r="D233" s="118"/>
      <c r="E233" s="119"/>
    </row>
    <row r="234" spans="1:5" ht="15.6" hidden="1" x14ac:dyDescent="0.25">
      <c r="A234" s="70">
        <v>157</v>
      </c>
      <c r="B234" s="64" t="s">
        <v>316</v>
      </c>
      <c r="C234" s="64" t="s">
        <v>372</v>
      </c>
      <c r="D234" s="70"/>
      <c r="E234" s="70"/>
    </row>
    <row r="235" spans="1:5" ht="15.6" hidden="1" x14ac:dyDescent="0.25">
      <c r="A235" s="70">
        <v>158</v>
      </c>
      <c r="B235" s="64" t="s">
        <v>49</v>
      </c>
      <c r="C235" s="64" t="s">
        <v>247</v>
      </c>
      <c r="D235" s="70"/>
      <c r="E235" s="70"/>
    </row>
    <row r="236" spans="1:5" ht="15.6" x14ac:dyDescent="0.25">
      <c r="A236" s="70">
        <v>158</v>
      </c>
      <c r="B236" s="64" t="s">
        <v>26</v>
      </c>
      <c r="C236" s="64" t="s">
        <v>500</v>
      </c>
      <c r="D236" s="70">
        <v>40</v>
      </c>
      <c r="E236" s="70">
        <v>60</v>
      </c>
    </row>
    <row r="237" spans="1:5" ht="16.2" x14ac:dyDescent="0.25">
      <c r="A237" s="117" t="s">
        <v>469</v>
      </c>
      <c r="B237" s="118"/>
      <c r="C237" s="118"/>
      <c r="D237" s="118"/>
      <c r="E237" s="119"/>
    </row>
    <row r="238" spans="1:5" ht="15.6" x14ac:dyDescent="0.25">
      <c r="A238" s="70">
        <v>159</v>
      </c>
      <c r="B238" s="64" t="s">
        <v>316</v>
      </c>
      <c r="C238" s="64" t="s">
        <v>409</v>
      </c>
      <c r="D238" s="70">
        <v>45</v>
      </c>
      <c r="E238" s="70">
        <v>60</v>
      </c>
    </row>
    <row r="239" spans="1:5" ht="15.6" hidden="1" x14ac:dyDescent="0.25">
      <c r="A239" s="70">
        <v>162</v>
      </c>
      <c r="B239" s="64" t="s">
        <v>49</v>
      </c>
      <c r="C239" s="64" t="s">
        <v>247</v>
      </c>
      <c r="D239" s="73"/>
      <c r="E239" s="73"/>
    </row>
    <row r="240" spans="1:5" ht="15.6" hidden="1" x14ac:dyDescent="0.25">
      <c r="A240" s="70">
        <v>163</v>
      </c>
      <c r="B240" s="64" t="s">
        <v>263</v>
      </c>
      <c r="C240" s="64" t="s">
        <v>247</v>
      </c>
      <c r="D240" s="73"/>
      <c r="E240" s="73"/>
    </row>
    <row r="241" spans="1:5" ht="15.6" hidden="1" x14ac:dyDescent="0.25">
      <c r="A241" s="70">
        <v>164</v>
      </c>
      <c r="B241" s="64" t="s">
        <v>26</v>
      </c>
      <c r="C241" s="64" t="s">
        <v>247</v>
      </c>
      <c r="D241" s="73"/>
      <c r="E241" s="73"/>
    </row>
    <row r="242" spans="1:5" ht="15.6" x14ac:dyDescent="0.25">
      <c r="A242" s="70">
        <v>160</v>
      </c>
      <c r="B242" s="64" t="s">
        <v>26</v>
      </c>
      <c r="C242" s="64" t="s">
        <v>464</v>
      </c>
      <c r="D242" s="70">
        <v>40</v>
      </c>
      <c r="E242" s="70">
        <v>60</v>
      </c>
    </row>
    <row r="243" spans="1:5" ht="15.6" x14ac:dyDescent="0.25">
      <c r="A243" s="114" t="s">
        <v>450</v>
      </c>
      <c r="B243" s="115"/>
      <c r="C243" s="115"/>
      <c r="D243" s="115"/>
      <c r="E243" s="116"/>
    </row>
    <row r="244" spans="1:5" ht="15.6" x14ac:dyDescent="0.25">
      <c r="A244" s="70">
        <v>161</v>
      </c>
      <c r="B244" s="64" t="s">
        <v>53</v>
      </c>
      <c r="C244" s="72" t="s">
        <v>455</v>
      </c>
      <c r="D244" s="70">
        <v>50</v>
      </c>
      <c r="E244" s="70">
        <v>100</v>
      </c>
    </row>
    <row r="245" spans="1:5" ht="15.6" x14ac:dyDescent="0.25">
      <c r="A245" s="70">
        <v>162</v>
      </c>
      <c r="B245" s="64" t="s">
        <v>49</v>
      </c>
      <c r="C245" s="72" t="s">
        <v>457</v>
      </c>
      <c r="D245" s="70">
        <v>40</v>
      </c>
      <c r="E245" s="70">
        <v>70</v>
      </c>
    </row>
    <row r="246" spans="1:5" ht="15.6" hidden="1" x14ac:dyDescent="0.25">
      <c r="A246" s="70">
        <v>161</v>
      </c>
      <c r="B246" s="64" t="s">
        <v>260</v>
      </c>
      <c r="C246" s="64" t="s">
        <v>442</v>
      </c>
      <c r="D246" s="70">
        <v>30</v>
      </c>
      <c r="E246" s="70">
        <v>65</v>
      </c>
    </row>
    <row r="247" spans="1:5" ht="15.6" x14ac:dyDescent="0.25">
      <c r="A247" s="70">
        <v>163</v>
      </c>
      <c r="B247" s="64" t="s">
        <v>260</v>
      </c>
      <c r="C247" s="64" t="s">
        <v>458</v>
      </c>
      <c r="D247" s="70">
        <v>35</v>
      </c>
      <c r="E247" s="70">
        <v>55</v>
      </c>
    </row>
    <row r="248" spans="1:5" ht="15.6" x14ac:dyDescent="0.25">
      <c r="A248" s="70">
        <v>164</v>
      </c>
      <c r="B248" s="64" t="s">
        <v>260</v>
      </c>
      <c r="C248" s="64" t="s">
        <v>315</v>
      </c>
      <c r="D248" s="70">
        <v>40</v>
      </c>
      <c r="E248" s="70">
        <v>60</v>
      </c>
    </row>
    <row r="249" spans="1:5" ht="15.6" x14ac:dyDescent="0.25">
      <c r="A249" s="70">
        <v>165</v>
      </c>
      <c r="B249" s="64" t="s">
        <v>260</v>
      </c>
      <c r="C249" s="72" t="s">
        <v>333</v>
      </c>
      <c r="D249" s="70">
        <v>30</v>
      </c>
      <c r="E249" s="70">
        <v>55</v>
      </c>
    </row>
    <row r="250" spans="1:5" ht="15.6" hidden="1" x14ac:dyDescent="0.25">
      <c r="A250" s="70">
        <v>166</v>
      </c>
      <c r="B250" s="64" t="s">
        <v>260</v>
      </c>
      <c r="C250" s="64" t="s">
        <v>535</v>
      </c>
      <c r="D250" s="73"/>
      <c r="E250" s="73"/>
    </row>
    <row r="251" spans="1:5" ht="15.6" x14ac:dyDescent="0.25">
      <c r="A251" s="70">
        <v>166</v>
      </c>
      <c r="B251" s="64" t="s">
        <v>260</v>
      </c>
      <c r="C251" s="72" t="s">
        <v>284</v>
      </c>
      <c r="D251" s="70">
        <v>40</v>
      </c>
      <c r="E251" s="70">
        <v>70</v>
      </c>
    </row>
    <row r="252" spans="1:5" ht="15.6" x14ac:dyDescent="0.25">
      <c r="A252" s="70">
        <v>167</v>
      </c>
      <c r="B252" s="64" t="s">
        <v>260</v>
      </c>
      <c r="C252" s="64" t="s">
        <v>369</v>
      </c>
      <c r="D252" s="70">
        <v>35</v>
      </c>
      <c r="E252" s="70">
        <v>55</v>
      </c>
    </row>
    <row r="253" spans="1:5" ht="15.6" x14ac:dyDescent="0.25">
      <c r="A253" s="70">
        <v>168</v>
      </c>
      <c r="B253" s="64" t="s">
        <v>260</v>
      </c>
      <c r="C253" s="64" t="s">
        <v>368</v>
      </c>
      <c r="D253" s="70">
        <v>30</v>
      </c>
      <c r="E253" s="70">
        <v>65</v>
      </c>
    </row>
    <row r="254" spans="1:5" ht="15.6" x14ac:dyDescent="0.25">
      <c r="A254" s="70">
        <v>169</v>
      </c>
      <c r="B254" s="64" t="s">
        <v>260</v>
      </c>
      <c r="C254" s="64" t="s">
        <v>370</v>
      </c>
      <c r="D254" s="70">
        <v>30</v>
      </c>
      <c r="E254" s="70">
        <v>45</v>
      </c>
    </row>
    <row r="255" spans="1:5" ht="15.6" x14ac:dyDescent="0.25">
      <c r="A255" s="70">
        <v>170</v>
      </c>
      <c r="B255" s="64" t="s">
        <v>260</v>
      </c>
      <c r="C255" s="64" t="s">
        <v>329</v>
      </c>
      <c r="D255" s="70">
        <v>30</v>
      </c>
      <c r="E255" s="70">
        <v>60</v>
      </c>
    </row>
    <row r="256" spans="1:5" ht="15.6" x14ac:dyDescent="0.25">
      <c r="A256" s="70">
        <v>171</v>
      </c>
      <c r="B256" s="64" t="s">
        <v>260</v>
      </c>
      <c r="C256" s="64" t="s">
        <v>513</v>
      </c>
      <c r="D256" s="70">
        <v>35</v>
      </c>
      <c r="E256" s="70">
        <v>55</v>
      </c>
    </row>
    <row r="257" spans="1:5" ht="16.2" x14ac:dyDescent="0.25">
      <c r="A257" s="123" t="s">
        <v>265</v>
      </c>
      <c r="B257" s="124"/>
      <c r="C257" s="124"/>
      <c r="D257" s="124"/>
      <c r="E257" s="125"/>
    </row>
    <row r="258" spans="1:5" ht="31.2" x14ac:dyDescent="0.25">
      <c r="A258" s="70">
        <v>172</v>
      </c>
      <c r="B258" s="64" t="s">
        <v>426</v>
      </c>
      <c r="C258" s="64" t="s">
        <v>367</v>
      </c>
      <c r="D258" s="70">
        <v>50</v>
      </c>
      <c r="E258" s="70">
        <v>70</v>
      </c>
    </row>
    <row r="259" spans="1:5" ht="15.6" x14ac:dyDescent="0.25">
      <c r="A259" s="70">
        <v>173</v>
      </c>
      <c r="B259" s="64" t="s">
        <v>266</v>
      </c>
      <c r="C259" s="64" t="s">
        <v>322</v>
      </c>
      <c r="D259" s="70">
        <v>30</v>
      </c>
      <c r="E259" s="70">
        <v>60</v>
      </c>
    </row>
    <row r="260" spans="1:5" ht="15.6" x14ac:dyDescent="0.25">
      <c r="A260" s="70">
        <v>174</v>
      </c>
      <c r="B260" s="64" t="s">
        <v>266</v>
      </c>
      <c r="C260" s="64" t="s">
        <v>268</v>
      </c>
      <c r="D260" s="70">
        <v>30</v>
      </c>
      <c r="E260" s="70">
        <v>65</v>
      </c>
    </row>
    <row r="261" spans="1:5" ht="15.6" x14ac:dyDescent="0.25">
      <c r="A261" s="70">
        <v>175</v>
      </c>
      <c r="B261" s="64" t="s">
        <v>266</v>
      </c>
      <c r="C261" s="64" t="s">
        <v>317</v>
      </c>
      <c r="D261" s="70">
        <v>30</v>
      </c>
      <c r="E261" s="70">
        <v>60</v>
      </c>
    </row>
    <row r="262" spans="1:5" ht="16.2" x14ac:dyDescent="0.25">
      <c r="A262" s="123" t="s">
        <v>451</v>
      </c>
      <c r="B262" s="124"/>
      <c r="C262" s="124"/>
      <c r="D262" s="124"/>
      <c r="E262" s="125"/>
    </row>
    <row r="263" spans="1:5" ht="15.6" x14ac:dyDescent="0.25">
      <c r="A263" s="65">
        <v>176</v>
      </c>
      <c r="B263" s="64" t="s">
        <v>85</v>
      </c>
      <c r="C263" s="64" t="s">
        <v>463</v>
      </c>
      <c r="D263" s="65">
        <v>50</v>
      </c>
      <c r="E263" s="65">
        <v>55</v>
      </c>
    </row>
    <row r="264" spans="1:5" ht="15.6" x14ac:dyDescent="0.25">
      <c r="A264" s="65">
        <v>177</v>
      </c>
      <c r="B264" s="64" t="s">
        <v>260</v>
      </c>
      <c r="C264" s="64" t="s">
        <v>332</v>
      </c>
      <c r="D264" s="70">
        <v>40</v>
      </c>
      <c r="E264" s="70">
        <v>60</v>
      </c>
    </row>
    <row r="265" spans="1:5" ht="15.6" x14ac:dyDescent="0.25">
      <c r="A265" s="65">
        <v>178</v>
      </c>
      <c r="B265" s="64" t="s">
        <v>260</v>
      </c>
      <c r="C265" s="64" t="s">
        <v>374</v>
      </c>
      <c r="D265" s="70">
        <v>40</v>
      </c>
      <c r="E265" s="70">
        <v>60</v>
      </c>
    </row>
    <row r="266" spans="1:5" ht="15.6" x14ac:dyDescent="0.25">
      <c r="A266" s="114" t="s">
        <v>269</v>
      </c>
      <c r="B266" s="115"/>
      <c r="C266" s="115"/>
      <c r="D266" s="115"/>
      <c r="E266" s="116"/>
    </row>
    <row r="267" spans="1:5" ht="15.6" x14ac:dyDescent="0.25">
      <c r="A267" s="70">
        <v>179</v>
      </c>
      <c r="B267" s="64" t="s">
        <v>85</v>
      </c>
      <c r="C267" s="64" t="s">
        <v>477</v>
      </c>
      <c r="D267" s="65">
        <v>50</v>
      </c>
      <c r="E267" s="82" t="s">
        <v>495</v>
      </c>
    </row>
    <row r="268" spans="1:5" ht="15.6" x14ac:dyDescent="0.25">
      <c r="A268" s="70">
        <v>180</v>
      </c>
      <c r="B268" s="64" t="s">
        <v>270</v>
      </c>
      <c r="C268" s="64" t="s">
        <v>456</v>
      </c>
      <c r="D268" s="70">
        <v>40</v>
      </c>
      <c r="E268" s="70">
        <v>65</v>
      </c>
    </row>
    <row r="269" spans="1:5" ht="15.6" hidden="1" x14ac:dyDescent="0.25">
      <c r="A269" s="70">
        <v>181</v>
      </c>
      <c r="B269" s="64" t="s">
        <v>49</v>
      </c>
      <c r="C269" s="64"/>
      <c r="D269" s="70">
        <v>45</v>
      </c>
      <c r="E269" s="70">
        <v>65</v>
      </c>
    </row>
    <row r="270" spans="1:5" ht="15.6" hidden="1" x14ac:dyDescent="0.25">
      <c r="A270" s="70">
        <v>182</v>
      </c>
      <c r="B270" s="64" t="s">
        <v>263</v>
      </c>
      <c r="C270" s="64" t="s">
        <v>247</v>
      </c>
      <c r="D270" s="73"/>
      <c r="E270" s="73"/>
    </row>
    <row r="271" spans="1:5" ht="15.6" hidden="1" x14ac:dyDescent="0.25">
      <c r="A271" s="70">
        <v>183</v>
      </c>
      <c r="B271" s="64" t="s">
        <v>263</v>
      </c>
      <c r="C271" s="64" t="s">
        <v>247</v>
      </c>
      <c r="D271" s="73"/>
      <c r="E271" s="73"/>
    </row>
    <row r="272" spans="1:5" ht="15.6" x14ac:dyDescent="0.25">
      <c r="A272" s="70">
        <v>181</v>
      </c>
      <c r="B272" s="79" t="s">
        <v>49</v>
      </c>
      <c r="C272" s="79" t="s">
        <v>275</v>
      </c>
      <c r="D272" s="80">
        <v>50</v>
      </c>
      <c r="E272" s="80">
        <v>65</v>
      </c>
    </row>
    <row r="273" spans="1:6" ht="15.6" hidden="1" x14ac:dyDescent="0.25">
      <c r="A273" s="70">
        <v>174</v>
      </c>
      <c r="B273" s="64" t="s">
        <v>49</v>
      </c>
      <c r="C273" s="88"/>
      <c r="D273" s="70"/>
      <c r="E273" s="70"/>
    </row>
    <row r="274" spans="1:6" ht="15.6" x14ac:dyDescent="0.25">
      <c r="A274" s="114" t="s">
        <v>278</v>
      </c>
      <c r="B274" s="115"/>
      <c r="C274" s="115"/>
      <c r="D274" s="115"/>
      <c r="E274" s="116"/>
    </row>
    <row r="275" spans="1:6" ht="15.6" x14ac:dyDescent="0.25">
      <c r="A275" s="70">
        <v>182</v>
      </c>
      <c r="B275" s="64" t="s">
        <v>85</v>
      </c>
      <c r="C275" s="64" t="s">
        <v>330</v>
      </c>
      <c r="D275" s="70">
        <v>50</v>
      </c>
      <c r="E275" s="70">
        <v>60</v>
      </c>
    </row>
    <row r="276" spans="1:6" ht="15.6" x14ac:dyDescent="0.25">
      <c r="A276" s="70">
        <v>183</v>
      </c>
      <c r="B276" s="64" t="s">
        <v>49</v>
      </c>
      <c r="C276" s="79" t="s">
        <v>443</v>
      </c>
      <c r="D276" s="70">
        <v>40</v>
      </c>
      <c r="E276" s="70">
        <v>50</v>
      </c>
    </row>
    <row r="277" spans="1:6" ht="15.6" hidden="1" x14ac:dyDescent="0.25">
      <c r="A277" s="70">
        <v>187</v>
      </c>
      <c r="B277" s="64" t="s">
        <v>49</v>
      </c>
      <c r="C277" s="79" t="s">
        <v>247</v>
      </c>
      <c r="D277" s="70"/>
      <c r="E277" s="70"/>
    </row>
    <row r="278" spans="1:6" ht="15.6" x14ac:dyDescent="0.25">
      <c r="A278" s="114" t="s">
        <v>514</v>
      </c>
      <c r="B278" s="115"/>
      <c r="C278" s="115"/>
      <c r="D278" s="115"/>
      <c r="E278" s="116"/>
    </row>
    <row r="279" spans="1:6" ht="15.6" x14ac:dyDescent="0.25">
      <c r="A279" s="70">
        <v>184</v>
      </c>
      <c r="B279" s="64" t="s">
        <v>85</v>
      </c>
      <c r="C279" s="64" t="s">
        <v>461</v>
      </c>
      <c r="D279" s="70">
        <v>50</v>
      </c>
      <c r="E279" s="70">
        <v>65</v>
      </c>
    </row>
    <row r="280" spans="1:6" ht="15.6" x14ac:dyDescent="0.25">
      <c r="A280" s="114" t="s">
        <v>428</v>
      </c>
      <c r="B280" s="115"/>
      <c r="C280" s="115"/>
      <c r="D280" s="115"/>
      <c r="E280" s="116"/>
    </row>
    <row r="281" spans="1:6" ht="15.6" hidden="1" x14ac:dyDescent="0.25">
      <c r="A281" s="70">
        <v>180</v>
      </c>
      <c r="B281" s="64" t="s">
        <v>85</v>
      </c>
      <c r="C281" s="64" t="s">
        <v>375</v>
      </c>
      <c r="D281" s="70">
        <v>50</v>
      </c>
      <c r="E281" s="70">
        <v>50</v>
      </c>
    </row>
    <row r="282" spans="1:6" ht="15.6" x14ac:dyDescent="0.25">
      <c r="A282" s="70">
        <v>185</v>
      </c>
      <c r="B282" s="64" t="s">
        <v>49</v>
      </c>
      <c r="C282" s="64" t="s">
        <v>504</v>
      </c>
      <c r="D282" s="70">
        <v>40</v>
      </c>
      <c r="E282" s="70">
        <v>70</v>
      </c>
    </row>
    <row r="283" spans="1:6" ht="15.6" hidden="1" x14ac:dyDescent="0.25">
      <c r="A283" s="70">
        <v>190</v>
      </c>
      <c r="B283" s="64" t="s">
        <v>263</v>
      </c>
      <c r="C283" s="64" t="s">
        <v>247</v>
      </c>
      <c r="D283" s="70"/>
      <c r="E283" s="70"/>
    </row>
    <row r="284" spans="1:6" ht="15.6" x14ac:dyDescent="0.3">
      <c r="A284" s="92"/>
      <c r="B284" s="88"/>
      <c r="C284" s="88"/>
      <c r="D284" s="84"/>
      <c r="E284" s="84"/>
    </row>
    <row r="285" spans="1:6" ht="21" x14ac:dyDescent="0.3">
      <c r="A285" s="92"/>
      <c r="B285" s="93"/>
      <c r="C285" s="94"/>
      <c r="D285" s="113"/>
      <c r="E285" s="113"/>
    </row>
    <row r="286" spans="1:6" ht="15.6" x14ac:dyDescent="0.3">
      <c r="A286" s="92"/>
      <c r="F286" s="59"/>
    </row>
    <row r="288" spans="1:6" ht="20.399999999999999" x14ac:dyDescent="0.25">
      <c r="B288" s="93" t="s">
        <v>429</v>
      </c>
      <c r="D288" s="113" t="s">
        <v>501</v>
      </c>
      <c r="E288" s="113"/>
    </row>
  </sheetData>
  <mergeCells count="64">
    <mergeCell ref="A178:E178"/>
    <mergeCell ref="A193:E193"/>
    <mergeCell ref="A214:E214"/>
    <mergeCell ref="A218:E218"/>
    <mergeCell ref="A181:E181"/>
    <mergeCell ref="A184:E184"/>
    <mergeCell ref="A202:E202"/>
    <mergeCell ref="A197:E197"/>
    <mergeCell ref="A208:E208"/>
    <mergeCell ref="A1:C1"/>
    <mergeCell ref="A111:E111"/>
    <mergeCell ref="A114:E114"/>
    <mergeCell ref="A117:E117"/>
    <mergeCell ref="A95:E95"/>
    <mergeCell ref="A76:E76"/>
    <mergeCell ref="A72:E72"/>
    <mergeCell ref="A62:E62"/>
    <mergeCell ref="A65:E65"/>
    <mergeCell ref="B32:C32"/>
    <mergeCell ref="A41:E41"/>
    <mergeCell ref="A38:E38"/>
    <mergeCell ref="A33:E33"/>
    <mergeCell ref="A2:E2"/>
    <mergeCell ref="D1:E1"/>
    <mergeCell ref="A3:E3"/>
    <mergeCell ref="B7:E7"/>
    <mergeCell ref="A108:E108"/>
    <mergeCell ref="A102:E102"/>
    <mergeCell ref="A105:E105"/>
    <mergeCell ref="A120:E120"/>
    <mergeCell ref="B101:E101"/>
    <mergeCell ref="A98:E98"/>
    <mergeCell ref="A93:E93"/>
    <mergeCell ref="A122:E122"/>
    <mergeCell ref="A125:E125"/>
    <mergeCell ref="A168:E168"/>
    <mergeCell ref="A149:E149"/>
    <mergeCell ref="A152:E152"/>
    <mergeCell ref="A154:E154"/>
    <mergeCell ref="A157:E157"/>
    <mergeCell ref="A147:E147"/>
    <mergeCell ref="A172:E172"/>
    <mergeCell ref="A134:E134"/>
    <mergeCell ref="A129:E129"/>
    <mergeCell ref="A139:E139"/>
    <mergeCell ref="A142:E142"/>
    <mergeCell ref="A144:E144"/>
    <mergeCell ref="A161:E161"/>
    <mergeCell ref="A164:E164"/>
    <mergeCell ref="D288:E288"/>
    <mergeCell ref="A229:E229"/>
    <mergeCell ref="A233:E233"/>
    <mergeCell ref="A237:E237"/>
    <mergeCell ref="A187:E187"/>
    <mergeCell ref="A226:E226"/>
    <mergeCell ref="A257:E257"/>
    <mergeCell ref="A278:E278"/>
    <mergeCell ref="A262:E262"/>
    <mergeCell ref="A280:E280"/>
    <mergeCell ref="A222:E222"/>
    <mergeCell ref="A243:E243"/>
    <mergeCell ref="A266:E266"/>
    <mergeCell ref="A274:E274"/>
    <mergeCell ref="D285:E285"/>
  </mergeCells>
  <conditionalFormatting sqref="A1:A32 C4:C6 B4:B29 C8:C29 C31 B31:B32 B35:C37 C39 A39:B40 A42:C61 A63:C64 C66:C67 A66:B71 A73:C75 A77:C92 A93 A94:C94 B97:C97 A99:C100 A101:B101 B104 A105:A107 B106:B107 A109:B109 A110:C110 A112:C113 A115:C116 B119:C119 A121:C121 A123:C124 A130:C133 A135:C138 A140:C141 A143:C143 A145:C146 A148:C148 A150:C151 A153:C153 A156:C156 A158:C160 B163:C163 A165:C167 B174:C177 A182:D182 B183:C183 A183:A186 A185:C185 A188:C192 A194:C196 B198:C201 B203:C207 A209:C210 A211:B211 A212:C213 A215:C217 A219:C220 A221:B221 A223:C225 A226 A227:C228 A230:C232 A233:A242 B234:C236 B238:C242 A244:C256 A258:A261 C258:C261 A267:C272 A273:B273 A275:C277 A279:C279 A281:C283">
    <cfRule type="cellIs" dxfId="7" priority="20" stopIfTrue="1" operator="equal">
      <formula>"-"</formula>
    </cfRule>
  </conditionalFormatting>
  <conditionalFormatting sqref="A126:C128">
    <cfRule type="cellIs" dxfId="6" priority="9" stopIfTrue="1" operator="equal">
      <formula>"-"</formula>
    </cfRule>
  </conditionalFormatting>
  <conditionalFormatting sqref="A169:C171">
    <cfRule type="cellIs" dxfId="5" priority="8" stopIfTrue="1" operator="equal">
      <formula>"-"</formula>
    </cfRule>
  </conditionalFormatting>
  <conditionalFormatting sqref="A179:C180">
    <cfRule type="cellIs" dxfId="4" priority="2" stopIfTrue="1" operator="equal">
      <formula>"-"</formula>
    </cfRule>
  </conditionalFormatting>
  <conditionalFormatting sqref="B34">
    <cfRule type="cellIs" dxfId="3" priority="3" stopIfTrue="1" operator="equal">
      <formula>"-"</formula>
    </cfRule>
  </conditionalFormatting>
  <conditionalFormatting sqref="B186">
    <cfRule type="cellIs" dxfId="2" priority="1" stopIfTrue="1" operator="equal">
      <formula>"-"</formula>
    </cfRule>
  </conditionalFormatting>
  <conditionalFormatting sqref="B30:C30">
    <cfRule type="cellIs" dxfId="1" priority="6" stopIfTrue="1" operator="equal">
      <formula>"-"</formula>
    </cfRule>
  </conditionalFormatting>
  <conditionalFormatting sqref="B264:C265">
    <cfRule type="cellIs" dxfId="0" priority="11" stopIfTrue="1" operator="equal">
      <formula>"-"</formula>
    </cfRule>
  </conditionalFormatting>
  <pageMargins left="0.51181102362204722" right="0.31496062992125984" top="0.74803149606299213" bottom="0.55118110236220474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0"/>
  <sheetViews>
    <sheetView showGridLines="0" workbookViewId="0"/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ht="26.4" x14ac:dyDescent="0.25">
      <c r="B1" s="46" t="s">
        <v>249</v>
      </c>
      <c r="C1" s="47"/>
      <c r="D1" s="52"/>
      <c r="E1" s="52"/>
    </row>
    <row r="2" spans="2:5" x14ac:dyDescent="0.25">
      <c r="B2" s="46" t="s">
        <v>250</v>
      </c>
      <c r="C2" s="47"/>
      <c r="D2" s="52"/>
      <c r="E2" s="52"/>
    </row>
    <row r="3" spans="2:5" x14ac:dyDescent="0.25">
      <c r="B3" s="48"/>
      <c r="C3" s="48"/>
      <c r="D3" s="53"/>
      <c r="E3" s="53"/>
    </row>
    <row r="4" spans="2:5" ht="39.6" x14ac:dyDescent="0.25">
      <c r="B4" s="49" t="s">
        <v>251</v>
      </c>
      <c r="C4" s="48"/>
      <c r="D4" s="53"/>
      <c r="E4" s="53"/>
    </row>
    <row r="5" spans="2:5" x14ac:dyDescent="0.25">
      <c r="B5" s="48"/>
      <c r="C5" s="48"/>
      <c r="D5" s="53"/>
      <c r="E5" s="53"/>
    </row>
    <row r="6" spans="2:5" ht="26.4" x14ac:dyDescent="0.25">
      <c r="B6" s="46" t="s">
        <v>252</v>
      </c>
      <c r="C6" s="47"/>
      <c r="D6" s="52"/>
      <c r="E6" s="54" t="s">
        <v>253</v>
      </c>
    </row>
    <row r="7" spans="2:5" ht="13.8" thickBot="1" x14ac:dyDescent="0.3">
      <c r="B7" s="48"/>
      <c r="C7" s="48"/>
      <c r="D7" s="53"/>
      <c r="E7" s="53"/>
    </row>
    <row r="8" spans="2:5" ht="40.200000000000003" thickBot="1" x14ac:dyDescent="0.3">
      <c r="B8" s="50" t="s">
        <v>254</v>
      </c>
      <c r="C8" s="51"/>
      <c r="D8" s="55"/>
      <c r="E8" s="56">
        <v>3</v>
      </c>
    </row>
    <row r="9" spans="2:5" x14ac:dyDescent="0.25">
      <c r="B9" s="48"/>
      <c r="C9" s="48"/>
      <c r="D9" s="53"/>
      <c r="E9" s="53"/>
    </row>
    <row r="10" spans="2:5" x14ac:dyDescent="0.25">
      <c r="B10" s="48"/>
      <c r="C10" s="48"/>
      <c r="D10" s="53"/>
      <c r="E10" s="53"/>
    </row>
  </sheetData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10"/>
  <sheetViews>
    <sheetView showGridLines="0" workbookViewId="0"/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ht="26.4" x14ac:dyDescent="0.25">
      <c r="B1" s="47" t="s">
        <v>249</v>
      </c>
      <c r="C1" s="47"/>
      <c r="D1" s="52"/>
      <c r="E1" s="52"/>
    </row>
    <row r="2" spans="2:5" x14ac:dyDescent="0.25">
      <c r="B2" s="47" t="s">
        <v>250</v>
      </c>
      <c r="C2" s="47"/>
      <c r="D2" s="52"/>
      <c r="E2" s="52"/>
    </row>
    <row r="3" spans="2:5" x14ac:dyDescent="0.25">
      <c r="B3" s="48"/>
      <c r="C3" s="48"/>
      <c r="D3" s="53"/>
      <c r="E3" s="53"/>
    </row>
    <row r="4" spans="2:5" ht="39.6" x14ac:dyDescent="0.25">
      <c r="B4" s="48" t="s">
        <v>251</v>
      </c>
      <c r="C4" s="48"/>
      <c r="D4" s="53"/>
      <c r="E4" s="53"/>
    </row>
    <row r="5" spans="2:5" x14ac:dyDescent="0.25">
      <c r="B5" s="48"/>
      <c r="C5" s="48"/>
      <c r="D5" s="53"/>
      <c r="E5" s="53"/>
    </row>
    <row r="6" spans="2:5" ht="26.4" x14ac:dyDescent="0.25">
      <c r="B6" s="47" t="s">
        <v>252</v>
      </c>
      <c r="C6" s="47"/>
      <c r="D6" s="52"/>
      <c r="E6" s="52" t="s">
        <v>253</v>
      </c>
    </row>
    <row r="7" spans="2:5" ht="13.8" thickBot="1" x14ac:dyDescent="0.3">
      <c r="B7" s="48"/>
      <c r="C7" s="48"/>
      <c r="D7" s="53"/>
      <c r="E7" s="53"/>
    </row>
    <row r="8" spans="2:5" ht="40.200000000000003" thickBot="1" x14ac:dyDescent="0.3">
      <c r="B8" s="57" t="s">
        <v>254</v>
      </c>
      <c r="C8" s="51"/>
      <c r="D8" s="55"/>
      <c r="E8" s="56">
        <v>3</v>
      </c>
    </row>
    <row r="9" spans="2:5" x14ac:dyDescent="0.25">
      <c r="B9" s="48"/>
      <c r="C9" s="48"/>
      <c r="D9" s="53"/>
      <c r="E9" s="53"/>
    </row>
    <row r="10" spans="2:5" x14ac:dyDescent="0.25">
      <c r="B10" s="48"/>
      <c r="C10" s="48"/>
      <c r="D10" s="53"/>
      <c r="E10" s="53"/>
    </row>
  </sheetData>
  <phoneticPr fontId="1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10"/>
  <sheetViews>
    <sheetView showGridLines="0" workbookViewId="0"/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ht="26.4" x14ac:dyDescent="0.25">
      <c r="B1" s="47" t="s">
        <v>249</v>
      </c>
      <c r="C1" s="47"/>
      <c r="D1" s="52"/>
      <c r="E1" s="52"/>
    </row>
    <row r="2" spans="2:5" x14ac:dyDescent="0.25">
      <c r="B2" s="47" t="s">
        <v>255</v>
      </c>
      <c r="C2" s="47"/>
      <c r="D2" s="52"/>
      <c r="E2" s="52"/>
    </row>
    <row r="3" spans="2:5" x14ac:dyDescent="0.25">
      <c r="B3" s="48"/>
      <c r="C3" s="48"/>
      <c r="D3" s="53"/>
      <c r="E3" s="53"/>
    </row>
    <row r="4" spans="2:5" ht="39.6" x14ac:dyDescent="0.25">
      <c r="B4" s="48" t="s">
        <v>251</v>
      </c>
      <c r="C4" s="48"/>
      <c r="D4" s="53"/>
      <c r="E4" s="53"/>
    </row>
    <row r="5" spans="2:5" x14ac:dyDescent="0.25">
      <c r="B5" s="48"/>
      <c r="C5" s="48"/>
      <c r="D5" s="53"/>
      <c r="E5" s="53"/>
    </row>
    <row r="6" spans="2:5" ht="26.4" x14ac:dyDescent="0.25">
      <c r="B6" s="47" t="s">
        <v>252</v>
      </c>
      <c r="C6" s="47"/>
      <c r="D6" s="52"/>
      <c r="E6" s="52" t="s">
        <v>253</v>
      </c>
    </row>
    <row r="7" spans="2:5" ht="13.8" thickBot="1" x14ac:dyDescent="0.3">
      <c r="B7" s="48"/>
      <c r="C7" s="48"/>
      <c r="D7" s="53"/>
      <c r="E7" s="53"/>
    </row>
    <row r="8" spans="2:5" ht="40.200000000000003" thickBot="1" x14ac:dyDescent="0.3">
      <c r="B8" s="57" t="s">
        <v>254</v>
      </c>
      <c r="C8" s="51"/>
      <c r="D8" s="55"/>
      <c r="E8" s="56">
        <v>3</v>
      </c>
    </row>
    <row r="9" spans="2:5" x14ac:dyDescent="0.25">
      <c r="B9" s="48"/>
      <c r="C9" s="48"/>
      <c r="D9" s="53"/>
      <c r="E9" s="53"/>
    </row>
    <row r="10" spans="2:5" x14ac:dyDescent="0.25">
      <c r="B10" s="48"/>
      <c r="C10" s="48"/>
      <c r="D10" s="53"/>
      <c r="E10" s="53"/>
    </row>
  </sheetData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4</vt:i4>
      </vt:variant>
    </vt:vector>
  </HeadingPairs>
  <TitlesOfParts>
    <vt:vector size="10" baseType="lpstr">
      <vt:lpstr>Лист2</vt:lpstr>
      <vt:lpstr>Лист1 (2)</vt:lpstr>
      <vt:lpstr>Лист1</vt:lpstr>
      <vt:lpstr>Отчет о совместимости</vt:lpstr>
      <vt:lpstr>Отчет о совместимости (1)</vt:lpstr>
      <vt:lpstr>Отчет о совместимости (2)</vt:lpstr>
      <vt:lpstr>min</vt:lpstr>
      <vt:lpstr>над_за_ранг</vt:lpstr>
      <vt:lpstr>'Лист1 (2)'!Область_друку</vt:lpstr>
      <vt:lpstr>ранг</vt:lpstr>
    </vt:vector>
  </TitlesOfParts>
  <Company>Рада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Юрій Михайлович Марканич</dc:creator>
  <cp:lastModifiedBy>Khust Miskrada</cp:lastModifiedBy>
  <cp:lastPrinted>2025-12-02T07:27:22Z</cp:lastPrinted>
  <dcterms:created xsi:type="dcterms:W3CDTF">2002-12-04T15:30:05Z</dcterms:created>
  <dcterms:modified xsi:type="dcterms:W3CDTF">2025-12-02T07:27:35Z</dcterms:modified>
</cp:coreProperties>
</file>