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3" sheetId="1" r:id="rId1"/>
  </sheets>
  <definedNames>
    <definedName name="_xlnm.Print_Titles" localSheetId="0">дод.3!$4:$8</definedName>
    <definedName name="_xlnm.Print_Area" localSheetId="0">дод.3!$A$1:$Q$107</definedName>
  </definedNames>
  <calcPr calcId="125725" fullCalcOnLoad="1"/>
</workbook>
</file>

<file path=xl/calcChain.xml><?xml version="1.0" encoding="utf-8"?>
<calcChain xmlns="http://schemas.openxmlformats.org/spreadsheetml/2006/main">
  <c r="L114" i="1"/>
  <c r="L113"/>
  <c r="L109"/>
  <c r="L108"/>
  <c r="F109"/>
  <c r="F108"/>
  <c r="Q37"/>
  <c r="Q38"/>
  <c r="Q39"/>
  <c r="Q41"/>
  <c r="Q42"/>
  <c r="Q43"/>
  <c r="G101"/>
  <c r="H101"/>
  <c r="I101"/>
  <c r="J101"/>
  <c r="L101"/>
  <c r="M101"/>
  <c r="N101"/>
  <c r="O101"/>
  <c r="P101"/>
  <c r="F101"/>
  <c r="Q101"/>
  <c r="G85"/>
  <c r="H85"/>
  <c r="I85"/>
  <c r="J85"/>
  <c r="L85"/>
  <c r="M85"/>
  <c r="N85"/>
  <c r="O85"/>
  <c r="P85"/>
  <c r="F85"/>
  <c r="Q85"/>
  <c r="F34"/>
  <c r="G10"/>
  <c r="H10"/>
  <c r="I10"/>
  <c r="I9"/>
  <c r="J10"/>
  <c r="L10"/>
  <c r="L9"/>
  <c r="L105"/>
  <c r="M10"/>
  <c r="N10"/>
  <c r="N9"/>
  <c r="O10"/>
  <c r="P10"/>
  <c r="F10"/>
  <c r="G34"/>
  <c r="H34"/>
  <c r="H33"/>
  <c r="H105"/>
  <c r="N34"/>
  <c r="O34"/>
  <c r="O33"/>
  <c r="P34"/>
  <c r="K44"/>
  <c r="Q44"/>
  <c r="K45"/>
  <c r="Q45"/>
  <c r="K46"/>
  <c r="Q46"/>
  <c r="K47"/>
  <c r="Q47"/>
  <c r="K48"/>
  <c r="Q48"/>
  <c r="K49"/>
  <c r="Q49"/>
  <c r="K11"/>
  <c r="K12"/>
  <c r="Q12"/>
  <c r="K13"/>
  <c r="K14"/>
  <c r="Q14"/>
  <c r="K15"/>
  <c r="K16"/>
  <c r="Q16"/>
  <c r="K17"/>
  <c r="K23"/>
  <c r="Q23"/>
  <c r="K18"/>
  <c r="K36"/>
  <c r="Q36"/>
  <c r="K40"/>
  <c r="Q40"/>
  <c r="K52"/>
  <c r="Q52"/>
  <c r="K53"/>
  <c r="Q53"/>
  <c r="K54"/>
  <c r="Q54"/>
  <c r="K56"/>
  <c r="Q56"/>
  <c r="K57"/>
  <c r="Q57"/>
  <c r="K58"/>
  <c r="Q58"/>
  <c r="K59"/>
  <c r="Q59"/>
  <c r="K61"/>
  <c r="Q61"/>
  <c r="K62"/>
  <c r="Q62"/>
  <c r="K63"/>
  <c r="Q63"/>
  <c r="K64"/>
  <c r="Q64"/>
  <c r="K65"/>
  <c r="Q65"/>
  <c r="K66"/>
  <c r="Q66"/>
  <c r="K67"/>
  <c r="Q67"/>
  <c r="K69"/>
  <c r="Q69"/>
  <c r="K70"/>
  <c r="Q70"/>
  <c r="K71"/>
  <c r="Q71"/>
  <c r="K72"/>
  <c r="Q72"/>
  <c r="K73"/>
  <c r="Q73"/>
  <c r="K74"/>
  <c r="K75"/>
  <c r="Q75"/>
  <c r="K76"/>
  <c r="Q76"/>
  <c r="K77"/>
  <c r="Q77"/>
  <c r="K78"/>
  <c r="K79"/>
  <c r="Q79"/>
  <c r="K80"/>
  <c r="Q80"/>
  <c r="K81"/>
  <c r="Q81"/>
  <c r="K82"/>
  <c r="K83"/>
  <c r="Q83"/>
  <c r="K86"/>
  <c r="Q86"/>
  <c r="K87"/>
  <c r="Q87"/>
  <c r="K88"/>
  <c r="Q88"/>
  <c r="K89"/>
  <c r="Q89"/>
  <c r="K90"/>
  <c r="Q90"/>
  <c r="K91"/>
  <c r="Q91"/>
  <c r="K92"/>
  <c r="Q92"/>
  <c r="K93"/>
  <c r="Q93"/>
  <c r="K94"/>
  <c r="Q94"/>
  <c r="K95"/>
  <c r="Q95"/>
  <c r="K96"/>
  <c r="Q96"/>
  <c r="K97"/>
  <c r="Q97"/>
  <c r="K98"/>
  <c r="Q98"/>
  <c r="K99"/>
  <c r="Q99"/>
  <c r="K102"/>
  <c r="Q102"/>
  <c r="K103"/>
  <c r="Q103"/>
  <c r="K104"/>
  <c r="Q104"/>
  <c r="K19"/>
  <c r="K20"/>
  <c r="Q20"/>
  <c r="K21"/>
  <c r="K22"/>
  <c r="Q22"/>
  <c r="K24"/>
  <c r="K25"/>
  <c r="Q25"/>
  <c r="K26"/>
  <c r="K27"/>
  <c r="K28"/>
  <c r="K29"/>
  <c r="Q29"/>
  <c r="K30"/>
  <c r="K31"/>
  <c r="Q31"/>
  <c r="K32"/>
  <c r="Q32"/>
  <c r="K35"/>
  <c r="N33"/>
  <c r="M84"/>
  <c r="M51"/>
  <c r="P33"/>
  <c r="G33"/>
  <c r="I34"/>
  <c r="I33"/>
  <c r="G9"/>
  <c r="H9"/>
  <c r="J9"/>
  <c r="M9"/>
  <c r="O9"/>
  <c r="J34"/>
  <c r="J33"/>
  <c r="L34"/>
  <c r="L33"/>
  <c r="M34"/>
  <c r="M33"/>
  <c r="G82"/>
  <c r="H82"/>
  <c r="F82"/>
  <c r="Q82"/>
  <c r="G78"/>
  <c r="H78"/>
  <c r="F78"/>
  <c r="Q78"/>
  <c r="G60"/>
  <c r="H60"/>
  <c r="F60"/>
  <c r="G55"/>
  <c r="F55"/>
  <c r="G68"/>
  <c r="F68"/>
  <c r="Q68"/>
  <c r="G74"/>
  <c r="F74"/>
  <c r="Q74"/>
  <c r="C8"/>
  <c r="D8"/>
  <c r="E8"/>
  <c r="F8"/>
  <c r="G8"/>
  <c r="H8"/>
  <c r="I8"/>
  <c r="J8"/>
  <c r="K8"/>
  <c r="L8"/>
  <c r="M8"/>
  <c r="N8"/>
  <c r="O8"/>
  <c r="P8"/>
  <c r="Q8"/>
  <c r="H68"/>
  <c r="I68"/>
  <c r="J68"/>
  <c r="L68"/>
  <c r="N68"/>
  <c r="O68"/>
  <c r="P68"/>
  <c r="K68"/>
  <c r="I60"/>
  <c r="J60"/>
  <c r="L60"/>
  <c r="N60"/>
  <c r="O60"/>
  <c r="P60"/>
  <c r="K60"/>
  <c r="J55"/>
  <c r="J51"/>
  <c r="J50"/>
  <c r="J105"/>
  <c r="Q21"/>
  <c r="Q19"/>
  <c r="Q24"/>
  <c r="Q18"/>
  <c r="Q28"/>
  <c r="Q30"/>
  <c r="H55"/>
  <c r="I55"/>
  <c r="L55"/>
  <c r="L51"/>
  <c r="L50"/>
  <c r="N55"/>
  <c r="N51"/>
  <c r="N50"/>
  <c r="O55"/>
  <c r="P55"/>
  <c r="K55"/>
  <c r="F84"/>
  <c r="Q84"/>
  <c r="Q13"/>
  <c r="Q15"/>
  <c r="Q17"/>
  <c r="Q27"/>
  <c r="Q11"/>
  <c r="P9"/>
  <c r="P105"/>
  <c r="F9"/>
  <c r="G51"/>
  <c r="G50"/>
  <c r="G105"/>
  <c r="Q35"/>
  <c r="F33"/>
  <c r="O100"/>
  <c r="J100"/>
  <c r="P100"/>
  <c r="K100"/>
  <c r="K101"/>
  <c r="K85"/>
  <c r="F51"/>
  <c r="H100"/>
  <c r="I51"/>
  <c r="I50"/>
  <c r="O51"/>
  <c r="O50"/>
  <c r="O84"/>
  <c r="K10"/>
  <c r="K9"/>
  <c r="J84"/>
  <c r="H84"/>
  <c r="P51"/>
  <c r="K51"/>
  <c r="N84"/>
  <c r="N100"/>
  <c r="L100"/>
  <c r="I100"/>
  <c r="G100"/>
  <c r="H51"/>
  <c r="H50"/>
  <c r="P84"/>
  <c r="L84"/>
  <c r="I84"/>
  <c r="G84"/>
  <c r="K84"/>
  <c r="F50"/>
  <c r="Q50"/>
  <c r="K33"/>
  <c r="M105"/>
  <c r="Q10"/>
  <c r="Q9"/>
  <c r="P50"/>
  <c r="K34"/>
  <c r="Q34"/>
  <c r="F100"/>
  <c r="Q33"/>
  <c r="K50"/>
  <c r="F105"/>
  <c r="N105"/>
  <c r="Q100"/>
  <c r="Q105"/>
  <c r="K105"/>
  <c r="Q51"/>
  <c r="Q55"/>
  <c r="Q60"/>
  <c r="O105"/>
  <c r="I105"/>
</calcChain>
</file>

<file path=xl/sharedStrings.xml><?xml version="1.0" encoding="utf-8"?>
<sst xmlns="http://schemas.openxmlformats.org/spreadsheetml/2006/main" count="341" uniqueCount="276">
  <si>
    <t>0990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</si>
  <si>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</si>
  <si>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Фінансове управління (головний розпорядник)</t>
  </si>
  <si>
    <t>Фінансове управління (відповідальний виконавець)</t>
  </si>
  <si>
    <t>Управління культури, молоді та спорту (головний розпорядник)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</si>
  <si>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</si>
  <si>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</si>
  <si>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</si>
  <si>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</si>
  <si>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</si>
  <si>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</si>
  <si>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</si>
  <si>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</si>
  <si>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</si>
  <si>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</si>
  <si>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1010</t>
  </si>
  <si>
    <t>грн.</t>
  </si>
  <si>
    <t>0824</t>
  </si>
  <si>
    <t>4060</t>
  </si>
  <si>
    <t>0828</t>
  </si>
  <si>
    <t>0829</t>
  </si>
  <si>
    <t>0810</t>
  </si>
  <si>
    <t>Проведення навчально-тренувальних зборів і змагань з олімпійських видів спорту</t>
  </si>
  <si>
    <t>5011</t>
  </si>
  <si>
    <t>Утримання та навчально-тренувальна робота комунальних дитячо-юнацьких спортивних шкіл</t>
  </si>
  <si>
    <t>Резервний фонд</t>
  </si>
  <si>
    <t>0180</t>
  </si>
  <si>
    <t>130102</t>
  </si>
  <si>
    <t>130107</t>
  </si>
  <si>
    <t>130110</t>
  </si>
  <si>
    <t>130112</t>
  </si>
  <si>
    <t>Виконавчий комітет (головний розпорядник)</t>
  </si>
  <si>
    <t>Виконавчий комітет (відповідальний виконавець)</t>
  </si>
  <si>
    <t>Управління освіти, релігій та у справах національностей (головний розпорядник)</t>
  </si>
  <si>
    <t>Управління освіти, релігій та у справах національностей (відповідальний виконавець)</t>
  </si>
  <si>
    <t>010116</t>
  </si>
  <si>
    <t>070301</t>
  </si>
  <si>
    <t>070303</t>
  </si>
  <si>
    <t>110201</t>
  </si>
  <si>
    <t>110202</t>
  </si>
  <si>
    <t>110204</t>
  </si>
  <si>
    <t>110205</t>
  </si>
  <si>
    <t>091207</t>
  </si>
  <si>
    <t>091205</t>
  </si>
  <si>
    <t>070401</t>
  </si>
  <si>
    <t>070802</t>
  </si>
  <si>
    <t>091108</t>
  </si>
  <si>
    <t>090412</t>
  </si>
  <si>
    <t>Усього видатків</t>
  </si>
  <si>
    <t>070201</t>
  </si>
  <si>
    <t>070101</t>
  </si>
  <si>
    <t>070808</t>
  </si>
  <si>
    <t>150110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</si>
  <si>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</si>
  <si>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</si>
  <si>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</si>
  <si>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</si>
  <si>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</si>
  <si>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</si>
  <si>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</si>
  <si>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</si>
  <si>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</si>
  <si>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1060</t>
  </si>
  <si>
    <t>0490</t>
  </si>
  <si>
    <t>091209</t>
  </si>
  <si>
    <t>091101</t>
  </si>
  <si>
    <t>Управління культури, молоді та спорту (відповідальний виконавець)</t>
  </si>
  <si>
    <t>091103</t>
  </si>
  <si>
    <t>090302</t>
  </si>
  <si>
    <t>090303</t>
  </si>
  <si>
    <t>090304</t>
  </si>
  <si>
    <t>090305</t>
  </si>
  <si>
    <t>090306</t>
  </si>
  <si>
    <t>090307</t>
  </si>
  <si>
    <t>090308</t>
  </si>
  <si>
    <t>090405</t>
  </si>
  <si>
    <t>090406</t>
  </si>
  <si>
    <t>091204</t>
  </si>
  <si>
    <t>090416</t>
  </si>
  <si>
    <t>Інші видатки на соціальний захист ветеранів війни та праці</t>
  </si>
  <si>
    <t>5041</t>
  </si>
  <si>
    <t>5031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</si>
  <si>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</si>
  <si>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</si>
  <si>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0411</t>
  </si>
  <si>
    <t>Сприяння розвитку малого та середнього підприємництва</t>
  </si>
  <si>
    <t>1090</t>
  </si>
  <si>
    <t>1040</t>
  </si>
  <si>
    <t>1030</t>
  </si>
  <si>
    <t>0620</t>
  </si>
  <si>
    <t>0456</t>
  </si>
  <si>
    <t>0540</t>
  </si>
  <si>
    <t>0133</t>
  </si>
  <si>
    <t>0910</t>
  </si>
  <si>
    <t>0921</t>
  </si>
  <si>
    <t>0922</t>
  </si>
  <si>
    <t>Управління  соціального захисту населення (головний розпорядник)</t>
  </si>
  <si>
    <t>Управління  соціального захисту населення (відповідальний виконавець)</t>
  </si>
  <si>
    <t>0960</t>
  </si>
  <si>
    <t>Утримання та забезпечення діяльності центрів соціальних служб для сім’ї, дітей та молоді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</si>
  <si>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</si>
  <si>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</si>
  <si>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</si>
  <si>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</si>
  <si>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Проведення експертної  грошової  оцінки  земельної ділянки чи права на неї</t>
  </si>
  <si>
    <t>Природоохоронні заходи за рахунок цільових фондів</t>
  </si>
  <si>
    <t>06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</si>
  <si>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</si>
  <si>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</si>
  <si>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</si>
  <si>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 xml:space="preserve">Надання позашкільної освіти позашкільними закладами освіти, заходи із позашкільної роботи з дітьми </t>
  </si>
  <si>
    <t xml:space="preserve">Методичне забезпечення діяльності навчальних закладів </t>
  </si>
  <si>
    <t>0611010</t>
  </si>
  <si>
    <t>0611020</t>
  </si>
  <si>
    <t>0611040</t>
  </si>
  <si>
    <t>0611150</t>
  </si>
  <si>
    <t>0613140</t>
  </si>
  <si>
    <t>0443</t>
  </si>
  <si>
    <t>0617321</t>
  </si>
  <si>
    <t>Надання пільг на оплату житлово-комунальних послуг окремим категоріям громадян відповідно до законодавства</t>
  </si>
  <si>
    <t>090201  090204   090207   090215</t>
  </si>
  <si>
    <t>090202              090216</t>
  </si>
  <si>
    <t>0813011</t>
  </si>
  <si>
    <t>0813012</t>
  </si>
  <si>
    <t>0813021</t>
  </si>
  <si>
    <t>0813022</t>
  </si>
  <si>
    <t>0813041</t>
  </si>
  <si>
    <t>0813042</t>
  </si>
  <si>
    <t>0813043</t>
  </si>
  <si>
    <t>0813044</t>
  </si>
  <si>
    <t>0813045</t>
  </si>
  <si>
    <t>0813046</t>
  </si>
  <si>
    <t>0813047</t>
  </si>
  <si>
    <t>0813104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</si>
  <si>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</si>
  <si>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0813230</t>
  </si>
  <si>
    <t>08</t>
  </si>
  <si>
    <t>4030</t>
  </si>
  <si>
    <t>Забезпечення діяльності бібліотек</t>
  </si>
  <si>
    <t>4040</t>
  </si>
  <si>
    <t>Забезпечення діяльності палаців i будинків культури, клубів, центрів дозвілля та iнших клубних закладів</t>
  </si>
  <si>
    <t>1014030</t>
  </si>
  <si>
    <t>1014040</t>
  </si>
  <si>
    <t>1014060</t>
  </si>
  <si>
    <t>5012</t>
  </si>
  <si>
    <t>Проведення навчально-тренувальних зборів і змагань з неолімпійських видів спорту</t>
  </si>
  <si>
    <t>Утримання та фінансова підтримка спортивних споруд</t>
  </si>
  <si>
    <t>130106</t>
  </si>
  <si>
    <t>1015011</t>
  </si>
  <si>
    <t>1015012</t>
  </si>
  <si>
    <t>1015031</t>
  </si>
  <si>
    <t>1015041</t>
  </si>
  <si>
    <t>1015062</t>
  </si>
  <si>
    <t>37</t>
  </si>
  <si>
    <t>3718700</t>
  </si>
  <si>
    <t>02</t>
  </si>
  <si>
    <t>0200000</t>
  </si>
  <si>
    <t>0210000</t>
  </si>
  <si>
    <t>0213121</t>
  </si>
  <si>
    <t>0216020</t>
  </si>
  <si>
    <t>0216030</t>
  </si>
  <si>
    <t>0216013</t>
  </si>
  <si>
    <t>Утримання та розвиток автомобільних доріг та дорожньої інфраструктури за рахунок коштів місцевого бюджету</t>
  </si>
  <si>
    <t>0216050</t>
  </si>
  <si>
    <t>0217461</t>
  </si>
  <si>
    <t>0217610</t>
  </si>
  <si>
    <t>0217650</t>
  </si>
  <si>
    <t>0320</t>
  </si>
  <si>
    <t>0218110</t>
  </si>
  <si>
    <t>0218340</t>
  </si>
  <si>
    <t>0600000</t>
  </si>
  <si>
    <t>0610000</t>
  </si>
  <si>
    <t>0611090</t>
  </si>
  <si>
    <t>0800000</t>
  </si>
  <si>
    <t>0810000</t>
  </si>
  <si>
    <t>1011100</t>
  </si>
  <si>
    <t>9770</t>
  </si>
  <si>
    <t>Інші субвенції з місцевого бюджету</t>
  </si>
  <si>
    <t>Забезпечення діяльності музеїв i виставок</t>
  </si>
  <si>
    <t>3700000</t>
  </si>
  <si>
    <t>3710000</t>
  </si>
  <si>
    <t>3719770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</si>
  <si>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</si>
  <si>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</si>
  <si>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</si>
  <si>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0810160</t>
  </si>
  <si>
    <t>0217693</t>
  </si>
  <si>
    <t>Інші заходи, пов'язані з економічною діяльністю</t>
  </si>
  <si>
    <t>Здійснення заходів із землеустрою</t>
  </si>
  <si>
    <t>Внески до статутного капіталу суб'єктів господарювання</t>
  </si>
  <si>
    <t>0217670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</si>
  <si>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</si>
  <si>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</si>
  <si>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0813242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</si>
  <si>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</si>
  <si>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</si>
  <si>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</si>
  <si>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допомоги по догляду за особами з інвалідністю I чи II групи внаслідок психічного розладу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</si>
  <si>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</si>
  <si>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</si>
  <si>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0813171</t>
  </si>
  <si>
    <t>0813191</t>
  </si>
  <si>
    <t>0213192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</si>
  <si>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</si>
  <si>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</si>
  <si>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0421</t>
  </si>
  <si>
    <t>0611161</t>
  </si>
  <si>
    <r>
      <t>Будівництво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</si>
  <si>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інших об'єктів соціальної та виробничої інфраструктури комунальної власності</t>
    </r>
  </si>
  <si>
    <t>Проектування, реставрація та охорона пам'яток архітектури</t>
  </si>
  <si>
    <t>0217130</t>
  </si>
  <si>
    <t>0217310</t>
  </si>
  <si>
    <t>0217330</t>
  </si>
  <si>
    <t>0217340</t>
  </si>
  <si>
    <t>Секретар ради                                                                                                                                                                                                           В.Ерфан</t>
  </si>
  <si>
    <t>1014081</t>
  </si>
  <si>
    <t>1014082</t>
  </si>
  <si>
    <t>Членські внески до асоціацій органів місцевого самоврядування</t>
  </si>
  <si>
    <t>0217680</t>
  </si>
  <si>
    <t>Надання державної соціальної допомоги малозабезпеченим сім’ям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</si>
  <si>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</si>
  <si>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</si>
  <si>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</si>
  <si>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</si>
  <si>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</si>
  <si>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</si>
  <si>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</si>
  <si>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</si>
  <si>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</si>
  <si>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</si>
  <si>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0213242</t>
  </si>
  <si>
    <t>Заходи із запобігання та ліквідації надзвичайних ситуацій та наслідків стихійного лиха</t>
  </si>
  <si>
    <t>0611162</t>
  </si>
  <si>
    <t>Інші програми та заходи у сфері освіти</t>
  </si>
  <si>
    <t>Здійснення заходів та реалізація проектів на виконання Державної цільової соціальної програми «Молодь України»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</si>
  <si>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</si>
  <si>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r>
      <t>Будівництво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освітніх установ та закладів</t>
    </r>
  </si>
  <si>
    <t>усього</t>
  </si>
  <si>
    <t>у тому числі бюджет розвитку</t>
  </si>
  <si>
    <r>
      <t xml:space="preserve">Додаток № 3
</t>
    </r>
    <r>
      <rPr>
        <sz val="11"/>
        <rFont val="Times New Roman"/>
        <family val="1"/>
        <charset val="204"/>
      </rPr>
      <t xml:space="preserve">до рішення   сесії Хустської міської ради
 скликання від   року № </t>
    </r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</si>
  <si>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</si>
  <si>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</si>
  <si>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</si>
  <si>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</si>
  <si>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r>
      <t>РОЗПОДІЛ</t>
    </r>
    <r>
      <rPr>
        <b/>
        <sz val="14"/>
        <rFont val="Times New Roman"/>
        <family val="1"/>
        <charset val="204"/>
      </rPr>
      <t xml:space="preserve">
видатків  бюджету міста Хуст на 2019 рік </t>
    </r>
  </si>
  <si>
    <t>0217630</t>
  </si>
  <si>
    <t>0470</t>
  </si>
  <si>
    <t>Реалізація програм і заходів в галузі зовнішньоекономічної діяльності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</si>
  <si>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</si>
  <si>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</si>
  <si>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</si>
  <si>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</si>
  <si>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</si>
  <si>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Надання спеціальної освіти школами естетичного виховання (музичними,художніми,хореографічними,театральними,хоровими,мисте         цькими)</t>
  </si>
  <si>
    <t>3719410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</si>
  <si>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</si>
  <si>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власні</t>
  </si>
  <si>
    <t>7361</t>
  </si>
  <si>
    <t>0217361</t>
  </si>
  <si>
    <t>Співфінансування інвестиційних проектів,що реалізуються за рахунок коштів державного фонду регіонального розвитку</t>
  </si>
  <si>
    <t>0617361</t>
  </si>
  <si>
    <t>в т.ч за рахунок:</t>
  </si>
  <si>
    <t xml:space="preserve">в т.ч. за рахунок  субвенції з державного бюджету на
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
</t>
  </si>
  <si>
    <t>в т. ч. за рахунок субвенції з державного бюджету на нанадання пільг та житлових субсидій населенню на придбання твердого та рідкого пічного побутового палива і скрапленого газу</t>
  </si>
  <si>
    <t xml:space="preserve">в т. ч. за рахунок субвенції з державного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
</t>
  </si>
  <si>
    <t xml:space="preserve">в т. ч. за рахунок субвенції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
</t>
  </si>
  <si>
    <t xml:space="preserve">в т. ч. субвенції з місцевого бюджету на компенсаційні виплати особам з інвалідністю на бензин, ремонт, технічне обслуговування автомобілів, мотоколясок і на транспортне обслуговування </t>
  </si>
  <si>
    <t>субвенції з державного бюджету на надання державної підтримки особам з особливими освітніми потребами у 2019 році</t>
  </si>
  <si>
    <t>трансферти</t>
  </si>
  <si>
    <t>м/б</t>
  </si>
  <si>
    <t>заб</t>
  </si>
  <si>
    <t>пер.</t>
  </si>
  <si>
    <t>б/р</t>
  </si>
  <si>
    <t>в т.ч. за рахунок субвенції з місцевого бюджету на здійснення переданих видатків у сфері освіти за рахунок коштів освітньої субвенції на оплату праці з нарахуваннями педагогічних працівників інклюзивно-ресурсних центрів</t>
  </si>
  <si>
    <t xml:space="preserve"> освітньої субвенції</t>
  </si>
  <si>
    <t>в т.ч.за рахунок освітньої субвенції</t>
  </si>
</sst>
</file>

<file path=xl/styles.xml><?xml version="1.0" encoding="utf-8"?>
<styleSheet xmlns="http://schemas.openxmlformats.org/spreadsheetml/2006/main">
  <fonts count="46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7" fillId="7" borderId="1" applyNumberFormat="0" applyAlignment="0" applyProtection="0"/>
    <xf numFmtId="0" fontId="8" fillId="22" borderId="2" applyNumberFormat="0" applyAlignment="0" applyProtection="0"/>
    <xf numFmtId="0" fontId="16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>
      <alignment vertical="top"/>
    </xf>
    <xf numFmtId="0" fontId="12" fillId="0" borderId="3" applyNumberFormat="0" applyFill="0" applyAlignment="0" applyProtection="0"/>
    <xf numFmtId="0" fontId="10" fillId="23" borderId="4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2" fillId="0" borderId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5" applyNumberFormat="0" applyFont="0" applyAlignment="0" applyProtection="0"/>
    <xf numFmtId="0" fontId="19" fillId="0" borderId="6" applyNumberFormat="0" applyFill="0" applyAlignment="0" applyProtection="0"/>
    <xf numFmtId="0" fontId="21" fillId="0" borderId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131">
    <xf numFmtId="0" fontId="0" fillId="0" borderId="0" xfId="0"/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/>
    <xf numFmtId="0" fontId="15" fillId="0" borderId="0" xfId="0" applyFont="1" applyFill="1"/>
    <xf numFmtId="0" fontId="15" fillId="0" borderId="0" xfId="0" applyNumberFormat="1" applyFont="1" applyFill="1" applyAlignment="1" applyProtection="1"/>
    <xf numFmtId="0" fontId="15" fillId="0" borderId="7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Alignment="1" applyProtection="1"/>
    <xf numFmtId="0" fontId="25" fillId="0" borderId="7" xfId="0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15" fillId="24" borderId="0" xfId="0" applyFont="1" applyFill="1"/>
    <xf numFmtId="0" fontId="20" fillId="24" borderId="0" xfId="0" applyNumberFormat="1" applyFont="1" applyFill="1" applyBorder="1" applyAlignment="1" applyProtection="1">
      <alignment vertical="center" wrapText="1"/>
    </xf>
    <xf numFmtId="3" fontId="20" fillId="24" borderId="0" xfId="0" applyNumberFormat="1" applyFont="1" applyFill="1" applyBorder="1" applyAlignment="1" applyProtection="1">
      <alignment vertical="center" wrapText="1"/>
    </xf>
    <xf numFmtId="3" fontId="33" fillId="24" borderId="8" xfId="48" applyNumberFormat="1" applyFont="1" applyFill="1" applyBorder="1" applyAlignment="1">
      <alignment horizontal="center" vertical="center"/>
    </xf>
    <xf numFmtId="49" fontId="34" fillId="24" borderId="8" xfId="0" applyNumberFormat="1" applyFont="1" applyFill="1" applyBorder="1" applyAlignment="1">
      <alignment horizontal="center" vertical="center"/>
    </xf>
    <xf numFmtId="3" fontId="33" fillId="0" borderId="8" xfId="48" applyNumberFormat="1" applyFont="1" applyFill="1" applyBorder="1" applyAlignment="1">
      <alignment horizontal="center" vertical="center"/>
    </xf>
    <xf numFmtId="3" fontId="31" fillId="0" borderId="8" xfId="48" applyNumberFormat="1" applyFont="1" applyFill="1" applyBorder="1" applyAlignment="1">
      <alignment horizontal="center" vertical="center"/>
    </xf>
    <xf numFmtId="0" fontId="34" fillId="24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vertical="center" wrapText="1"/>
    </xf>
    <xf numFmtId="49" fontId="3" fillId="24" borderId="8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24" borderId="8" xfId="0" applyNumberFormat="1" applyFont="1" applyFill="1" applyBorder="1" applyAlignment="1">
      <alignment horizontal="center" vertical="center" wrapText="1"/>
    </xf>
    <xf numFmtId="49" fontId="1" fillId="24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24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24" borderId="9" xfId="0" applyNumberFormat="1" applyFont="1" applyFill="1" applyBorder="1" applyAlignment="1">
      <alignment horizontal="center" vertical="center"/>
    </xf>
    <xf numFmtId="49" fontId="1" fillId="24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3" fontId="33" fillId="0" borderId="13" xfId="48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3" fontId="38" fillId="0" borderId="8" xfId="48" applyNumberFormat="1" applyFont="1" applyFill="1" applyBorder="1" applyAlignment="1">
      <alignment horizontal="center" vertical="center"/>
    </xf>
    <xf numFmtId="3" fontId="29" fillId="0" borderId="8" xfId="48" applyNumberFormat="1" applyFont="1" applyFill="1" applyBorder="1" applyAlignment="1">
      <alignment horizontal="center" vertical="center"/>
    </xf>
    <xf numFmtId="3" fontId="38" fillId="0" borderId="13" xfId="48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3" fontId="28" fillId="0" borderId="8" xfId="48" applyNumberFormat="1" applyFont="1" applyFill="1" applyBorder="1" applyAlignment="1">
      <alignment horizontal="center" vertical="center"/>
    </xf>
    <xf numFmtId="49" fontId="32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justify" vertical="center" wrapText="1"/>
    </xf>
    <xf numFmtId="49" fontId="34" fillId="0" borderId="8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5" fillId="24" borderId="8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wrapText="1"/>
    </xf>
    <xf numFmtId="49" fontId="34" fillId="24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3" fontId="33" fillId="24" borderId="0" xfId="0" applyNumberFormat="1" applyFont="1" applyFill="1" applyBorder="1" applyAlignment="1">
      <alignment horizontal="center" vertical="center"/>
    </xf>
    <xf numFmtId="0" fontId="1" fillId="24" borderId="8" xfId="0" applyNumberFormat="1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0" xfId="0" applyFont="1" applyFill="1"/>
    <xf numFmtId="49" fontId="1" fillId="0" borderId="1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right" vertical="center"/>
    </xf>
    <xf numFmtId="0" fontId="26" fillId="0" borderId="8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" fontId="43" fillId="0" borderId="8" xfId="48" applyNumberFormat="1" applyFont="1" applyFill="1" applyBorder="1" applyAlignment="1">
      <alignment horizontal="center" vertical="center"/>
    </xf>
    <xf numFmtId="3" fontId="28" fillId="0" borderId="13" xfId="48" applyNumberFormat="1" applyFont="1" applyFill="1" applyBorder="1" applyAlignment="1">
      <alignment horizontal="center" vertical="center"/>
    </xf>
    <xf numFmtId="3" fontId="15" fillId="24" borderId="0" xfId="0" applyNumberFormat="1" applyFont="1" applyFill="1"/>
    <xf numFmtId="3" fontId="15" fillId="0" borderId="0" xfId="0" applyNumberFormat="1" applyFont="1" applyFill="1" applyAlignment="1" applyProtection="1"/>
    <xf numFmtId="3" fontId="35" fillId="24" borderId="0" xfId="0" applyNumberFormat="1" applyFont="1" applyFill="1" applyBorder="1" applyAlignment="1" applyProtection="1">
      <alignment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2" fillId="24" borderId="0" xfId="0" applyNumberFormat="1" applyFont="1" applyFill="1" applyBorder="1" applyAlignment="1" applyProtection="1">
      <alignment horizontal="right" vertical="center" wrapText="1"/>
    </xf>
    <xf numFmtId="0" fontId="32" fillId="0" borderId="0" xfId="0" applyNumberFormat="1" applyFont="1" applyFill="1" applyAlignment="1" applyProtection="1"/>
    <xf numFmtId="0" fontId="32" fillId="0" borderId="0" xfId="0" applyNumberFormat="1" applyFont="1" applyFill="1" applyAlignment="1" applyProtection="1">
      <alignment horizontal="right"/>
    </xf>
    <xf numFmtId="3" fontId="35" fillId="24" borderId="0" xfId="0" applyNumberFormat="1" applyFont="1" applyFill="1" applyBorder="1" applyAlignment="1" applyProtection="1">
      <alignment horizontal="right" vertical="center" wrapText="1"/>
    </xf>
    <xf numFmtId="3" fontId="32" fillId="0" borderId="0" xfId="0" applyNumberFormat="1" applyFont="1" applyFill="1" applyAlignment="1" applyProtection="1"/>
    <xf numFmtId="49" fontId="1" fillId="0" borderId="15" xfId="0" applyNumberFormat="1" applyFont="1" applyFill="1" applyBorder="1" applyAlignment="1">
      <alignment horizontal="center" vertical="center" wrapText="1"/>
    </xf>
    <xf numFmtId="3" fontId="29" fillId="0" borderId="13" xfId="48" applyNumberFormat="1" applyFont="1" applyFill="1" applyBorder="1" applyAlignment="1">
      <alignment horizontal="center" vertical="center"/>
    </xf>
    <xf numFmtId="3" fontId="31" fillId="0" borderId="13" xfId="48" applyNumberFormat="1" applyFont="1" applyFill="1" applyBorder="1" applyAlignment="1">
      <alignment horizontal="center" vertical="center"/>
    </xf>
    <xf numFmtId="3" fontId="28" fillId="0" borderId="9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left" vertical="center" wrapText="1"/>
    </xf>
    <xf numFmtId="4" fontId="42" fillId="0" borderId="8" xfId="48" applyNumberFormat="1" applyFont="1" applyFill="1" applyBorder="1" applyAlignment="1">
      <alignment horizontal="center" vertical="center"/>
    </xf>
    <xf numFmtId="49" fontId="41" fillId="0" borderId="8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49" fontId="32" fillId="0" borderId="8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 wrapText="1"/>
    </xf>
    <xf numFmtId="49" fontId="34" fillId="0" borderId="8" xfId="0" applyNumberFormat="1" applyFont="1" applyFill="1" applyBorder="1" applyAlignment="1">
      <alignment horizontal="center" vertical="center" wrapText="1"/>
    </xf>
    <xf numFmtId="49" fontId="32" fillId="0" borderId="8" xfId="0" applyNumberFormat="1" applyFont="1" applyFill="1" applyBorder="1" applyAlignment="1">
      <alignment horizontal="left" vertical="center" wrapText="1"/>
    </xf>
    <xf numFmtId="3" fontId="33" fillId="0" borderId="8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>
      <alignment horizontal="center" vertical="center" wrapText="1"/>
    </xf>
    <xf numFmtId="0" fontId="36" fillId="24" borderId="0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5" fillId="24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4" borderId="8" xfId="0" applyNumberFormat="1" applyFont="1" applyFill="1" applyBorder="1" applyAlignment="1" applyProtection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0" fillId="0" borderId="8" xfId="0" applyFont="1" applyFill="1" applyBorder="1" applyAlignment="1">
      <alignment horizontal="center" vertical="center" wrapText="1"/>
    </xf>
    <xf numFmtId="0" fontId="15" fillId="24" borderId="8" xfId="0" applyFont="1" applyFill="1" applyBorder="1" applyAlignment="1">
      <alignment horizontal="center"/>
    </xf>
    <xf numFmtId="0" fontId="24" fillId="24" borderId="8" xfId="0" applyNumberFormat="1" applyFont="1" applyFill="1" applyBorder="1" applyAlignment="1" applyProtection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tabSelected="1" view="pageBreakPreview" topLeftCell="B46" zoomScale="90" zoomScaleSheetLayoutView="90" workbookViewId="0">
      <selection activeCell="B55" sqref="B55"/>
    </sheetView>
  </sheetViews>
  <sheetFormatPr defaultColWidth="9.1640625" defaultRowHeight="12.75"/>
  <cols>
    <col min="1" max="1" width="9.6640625" style="3" hidden="1" customWidth="1"/>
    <col min="2" max="2" width="11.6640625" style="9" customWidth="1"/>
    <col min="3" max="3" width="9.83203125" style="9" customWidth="1"/>
    <col min="4" max="4" width="10" style="9" customWidth="1"/>
    <col min="5" max="5" width="69.6640625" style="4" customWidth="1"/>
    <col min="6" max="6" width="15.33203125" style="4" customWidth="1"/>
    <col min="7" max="7" width="14.83203125" style="4" customWidth="1"/>
    <col min="8" max="9" width="14.1640625" style="4" customWidth="1"/>
    <col min="10" max="10" width="14" style="4" customWidth="1"/>
    <col min="11" max="13" width="13.83203125" style="4" customWidth="1"/>
    <col min="14" max="14" width="13.5" style="4" customWidth="1"/>
    <col min="15" max="15" width="12.6640625" style="4" customWidth="1"/>
    <col min="16" max="16" width="13.83203125" style="4" customWidth="1"/>
    <col min="17" max="17" width="14.6640625" style="4" customWidth="1"/>
    <col min="18" max="18" width="9.1640625" style="3"/>
    <col min="19" max="19" width="10.1640625" style="3" bestFit="1" customWidth="1"/>
    <col min="20" max="16384" width="9.1640625" style="3"/>
  </cols>
  <sheetData>
    <row r="1" spans="1:19" ht="57.75" customHeight="1">
      <c r="E1" s="2"/>
      <c r="F1" s="1"/>
      <c r="G1" s="1"/>
      <c r="H1" s="1"/>
      <c r="I1" s="1"/>
      <c r="J1" s="1"/>
      <c r="K1" s="1"/>
      <c r="L1" s="1"/>
      <c r="M1" s="1"/>
      <c r="N1" s="117" t="s">
        <v>239</v>
      </c>
      <c r="O1" s="117"/>
      <c r="P1" s="117"/>
      <c r="Q1" s="117"/>
      <c r="R1" s="117"/>
    </row>
    <row r="2" spans="1:19" ht="45.6" customHeight="1">
      <c r="B2" s="125" t="s">
        <v>244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9" ht="18.75">
      <c r="B3" s="10"/>
      <c r="C3" s="11"/>
      <c r="D3" s="11"/>
      <c r="E3" s="5"/>
      <c r="F3" s="5"/>
      <c r="G3" s="5"/>
      <c r="H3" s="8"/>
      <c r="I3" s="5"/>
      <c r="J3" s="5"/>
      <c r="K3" s="6"/>
      <c r="L3" s="7"/>
      <c r="M3" s="7"/>
      <c r="N3" s="7"/>
      <c r="O3" s="7"/>
      <c r="P3" s="7"/>
      <c r="Q3" s="78" t="s">
        <v>16</v>
      </c>
    </row>
    <row r="4" spans="1:19" s="12" customFormat="1" ht="26.25" customHeight="1">
      <c r="A4" s="128"/>
      <c r="B4" s="123" t="s">
        <v>240</v>
      </c>
      <c r="C4" s="123" t="s">
        <v>241</v>
      </c>
      <c r="D4" s="123" t="s">
        <v>242</v>
      </c>
      <c r="E4" s="123" t="s">
        <v>243</v>
      </c>
      <c r="F4" s="129" t="s">
        <v>53</v>
      </c>
      <c r="G4" s="129"/>
      <c r="H4" s="129"/>
      <c r="I4" s="129"/>
      <c r="J4" s="129"/>
      <c r="K4" s="124" t="s">
        <v>54</v>
      </c>
      <c r="L4" s="124"/>
      <c r="M4" s="124"/>
      <c r="N4" s="124"/>
      <c r="O4" s="124"/>
      <c r="P4" s="124"/>
      <c r="Q4" s="124" t="s">
        <v>55</v>
      </c>
    </row>
    <row r="5" spans="1:19" s="12" customFormat="1" ht="16.5" customHeight="1">
      <c r="A5" s="128"/>
      <c r="B5" s="123"/>
      <c r="C5" s="123"/>
      <c r="D5" s="123"/>
      <c r="E5" s="123"/>
      <c r="F5" s="130" t="s">
        <v>237</v>
      </c>
      <c r="G5" s="130" t="s">
        <v>56</v>
      </c>
      <c r="H5" s="120" t="s">
        <v>57</v>
      </c>
      <c r="I5" s="120"/>
      <c r="J5" s="122" t="s">
        <v>58</v>
      </c>
      <c r="K5" s="127" t="s">
        <v>237</v>
      </c>
      <c r="L5" s="119" t="s">
        <v>238</v>
      </c>
      <c r="M5" s="121" t="s">
        <v>56</v>
      </c>
      <c r="N5" s="119" t="s">
        <v>57</v>
      </c>
      <c r="O5" s="119"/>
      <c r="P5" s="119" t="s">
        <v>58</v>
      </c>
      <c r="Q5" s="124"/>
    </row>
    <row r="6" spans="1:19" s="12" customFormat="1" ht="20.25" customHeight="1">
      <c r="A6" s="128"/>
      <c r="B6" s="123"/>
      <c r="C6" s="123"/>
      <c r="D6" s="123"/>
      <c r="E6" s="123"/>
      <c r="F6" s="130"/>
      <c r="G6" s="130"/>
      <c r="H6" s="120" t="s">
        <v>59</v>
      </c>
      <c r="I6" s="120" t="s">
        <v>60</v>
      </c>
      <c r="J6" s="122"/>
      <c r="K6" s="127"/>
      <c r="L6" s="119"/>
      <c r="M6" s="121"/>
      <c r="N6" s="122" t="s">
        <v>59</v>
      </c>
      <c r="O6" s="119" t="s">
        <v>60</v>
      </c>
      <c r="P6" s="119"/>
      <c r="Q6" s="124"/>
    </row>
    <row r="7" spans="1:19" s="12" customFormat="1" ht="113.25" customHeight="1">
      <c r="A7" s="128"/>
      <c r="B7" s="123"/>
      <c r="C7" s="123"/>
      <c r="D7" s="123"/>
      <c r="E7" s="123"/>
      <c r="F7" s="130"/>
      <c r="G7" s="130"/>
      <c r="H7" s="120"/>
      <c r="I7" s="120"/>
      <c r="J7" s="122"/>
      <c r="K7" s="127"/>
      <c r="L7" s="119"/>
      <c r="M7" s="121"/>
      <c r="N7" s="122"/>
      <c r="O7" s="119"/>
      <c r="P7" s="119"/>
      <c r="Q7" s="124"/>
    </row>
    <row r="8" spans="1:19" s="12" customFormat="1" ht="27" customHeight="1">
      <c r="A8" s="65"/>
      <c r="B8" s="71">
        <v>1</v>
      </c>
      <c r="C8" s="71">
        <f>B8+1</f>
        <v>2</v>
      </c>
      <c r="D8" s="71">
        <f t="shared" ref="D8:L8" si="0">C8+1</f>
        <v>3</v>
      </c>
      <c r="E8" s="71">
        <f t="shared" si="0"/>
        <v>4</v>
      </c>
      <c r="F8" s="71">
        <f t="shared" si="0"/>
        <v>5</v>
      </c>
      <c r="G8" s="71">
        <f t="shared" si="0"/>
        <v>6</v>
      </c>
      <c r="H8" s="71">
        <f t="shared" si="0"/>
        <v>7</v>
      </c>
      <c r="I8" s="71">
        <f t="shared" si="0"/>
        <v>8</v>
      </c>
      <c r="J8" s="71">
        <f t="shared" si="0"/>
        <v>9</v>
      </c>
      <c r="K8" s="71">
        <f t="shared" si="0"/>
        <v>10</v>
      </c>
      <c r="L8" s="71">
        <f t="shared" si="0"/>
        <v>11</v>
      </c>
      <c r="M8" s="71">
        <f>L8+1</f>
        <v>12</v>
      </c>
      <c r="N8" s="71">
        <f>M8+1</f>
        <v>13</v>
      </c>
      <c r="O8" s="71">
        <f>N8+1</f>
        <v>14</v>
      </c>
      <c r="P8" s="71">
        <f>O8+1</f>
        <v>15</v>
      </c>
      <c r="Q8" s="71">
        <f>P8+1</f>
        <v>16</v>
      </c>
    </row>
    <row r="9" spans="1:19" s="12" customFormat="1" ht="22.5" customHeight="1">
      <c r="A9" s="27"/>
      <c r="B9" s="57" t="s">
        <v>156</v>
      </c>
      <c r="C9" s="57" t="s">
        <v>155</v>
      </c>
      <c r="D9" s="57"/>
      <c r="E9" s="58" t="s">
        <v>31</v>
      </c>
      <c r="F9" s="15">
        <f>F10</f>
        <v>43907100</v>
      </c>
      <c r="G9" s="15">
        <f t="shared" ref="G9:Q9" si="1">G10</f>
        <v>43907100</v>
      </c>
      <c r="H9" s="15">
        <f t="shared" si="1"/>
        <v>22114700</v>
      </c>
      <c r="I9" s="15">
        <f t="shared" si="1"/>
        <v>3261500</v>
      </c>
      <c r="J9" s="15">
        <f t="shared" si="1"/>
        <v>0</v>
      </c>
      <c r="K9" s="15">
        <f t="shared" si="1"/>
        <v>13712300</v>
      </c>
      <c r="L9" s="15">
        <f t="shared" si="1"/>
        <v>13572300</v>
      </c>
      <c r="M9" s="15">
        <f t="shared" si="1"/>
        <v>316100</v>
      </c>
      <c r="N9" s="15">
        <f t="shared" si="1"/>
        <v>0</v>
      </c>
      <c r="O9" s="15">
        <f t="shared" si="1"/>
        <v>0</v>
      </c>
      <c r="P9" s="15">
        <f t="shared" si="1"/>
        <v>13396200</v>
      </c>
      <c r="Q9" s="15">
        <f t="shared" si="1"/>
        <v>57619400</v>
      </c>
    </row>
    <row r="10" spans="1:19" s="12" customFormat="1" ht="22.5" customHeight="1">
      <c r="A10" s="22"/>
      <c r="B10" s="57" t="s">
        <v>157</v>
      </c>
      <c r="C10" s="57" t="s">
        <v>155</v>
      </c>
      <c r="D10" s="57"/>
      <c r="E10" s="58" t="s">
        <v>32</v>
      </c>
      <c r="F10" s="15">
        <f>SUM(F11:F32)</f>
        <v>43907100</v>
      </c>
      <c r="G10" s="15">
        <f t="shared" ref="G10:P10" si="2">SUM(G11:G32)</f>
        <v>43907100</v>
      </c>
      <c r="H10" s="15">
        <f t="shared" si="2"/>
        <v>22114700</v>
      </c>
      <c r="I10" s="15">
        <f t="shared" si="2"/>
        <v>3261500</v>
      </c>
      <c r="J10" s="15">
        <f t="shared" si="2"/>
        <v>0</v>
      </c>
      <c r="K10" s="15">
        <f t="shared" si="2"/>
        <v>13712300</v>
      </c>
      <c r="L10" s="15">
        <f t="shared" si="2"/>
        <v>13572300</v>
      </c>
      <c r="M10" s="15">
        <f t="shared" si="2"/>
        <v>316100</v>
      </c>
      <c r="N10" s="15">
        <f t="shared" si="2"/>
        <v>0</v>
      </c>
      <c r="O10" s="15">
        <f t="shared" si="2"/>
        <v>0</v>
      </c>
      <c r="P10" s="15">
        <f t="shared" si="2"/>
        <v>13396200</v>
      </c>
      <c r="Q10" s="15">
        <f>F10+K10</f>
        <v>57619400</v>
      </c>
    </row>
    <row r="11" spans="1:19" s="12" customFormat="1" ht="43.5" customHeight="1">
      <c r="A11" s="16" t="s">
        <v>35</v>
      </c>
      <c r="B11" s="23" t="s">
        <v>182</v>
      </c>
      <c r="C11" s="23" t="s">
        <v>183</v>
      </c>
      <c r="D11" s="23" t="s">
        <v>61</v>
      </c>
      <c r="E11" s="51" t="s">
        <v>184</v>
      </c>
      <c r="F11" s="17">
        <v>28594500</v>
      </c>
      <c r="G11" s="18">
        <v>28594500</v>
      </c>
      <c r="H11" s="18">
        <v>21388600</v>
      </c>
      <c r="I11" s="18">
        <v>1261500</v>
      </c>
      <c r="J11" s="18"/>
      <c r="K11" s="17">
        <f t="shared" ref="K11:K17" si="3">M11+P11</f>
        <v>500000</v>
      </c>
      <c r="L11" s="18">
        <v>500000</v>
      </c>
      <c r="M11" s="18"/>
      <c r="N11" s="18"/>
      <c r="O11" s="18"/>
      <c r="P11" s="18">
        <v>500000</v>
      </c>
      <c r="Q11" s="17">
        <f>F11+K11</f>
        <v>29094500</v>
      </c>
    </row>
    <row r="12" spans="1:19" s="12" customFormat="1" ht="33.75" customHeight="1">
      <c r="A12" s="25" t="s">
        <v>65</v>
      </c>
      <c r="B12" s="23" t="s">
        <v>158</v>
      </c>
      <c r="C12" s="29">
        <v>3121</v>
      </c>
      <c r="D12" s="23" t="s">
        <v>87</v>
      </c>
      <c r="E12" s="35" t="s">
        <v>99</v>
      </c>
      <c r="F12" s="17">
        <v>908000</v>
      </c>
      <c r="G12" s="18">
        <v>908000</v>
      </c>
      <c r="H12" s="18">
        <v>726100</v>
      </c>
      <c r="I12" s="18"/>
      <c r="J12" s="18"/>
      <c r="K12" s="17">
        <f t="shared" si="3"/>
        <v>0</v>
      </c>
      <c r="L12" s="18"/>
      <c r="M12" s="18"/>
      <c r="N12" s="18"/>
      <c r="O12" s="18"/>
      <c r="P12" s="18"/>
      <c r="Q12" s="17">
        <f t="shared" ref="Q12:Q76" si="4">F12+K12</f>
        <v>908000</v>
      </c>
      <c r="S12" s="83"/>
    </row>
    <row r="13" spans="1:19" s="12" customFormat="1" ht="36.75" customHeight="1">
      <c r="A13" s="25" t="s">
        <v>64</v>
      </c>
      <c r="B13" s="23" t="s">
        <v>202</v>
      </c>
      <c r="C13" s="29">
        <v>3192</v>
      </c>
      <c r="D13" s="23" t="s">
        <v>88</v>
      </c>
      <c r="E13" s="73" t="s">
        <v>229</v>
      </c>
      <c r="F13" s="17">
        <v>135000</v>
      </c>
      <c r="G13" s="18">
        <v>135000</v>
      </c>
      <c r="H13" s="18"/>
      <c r="I13" s="18"/>
      <c r="J13" s="18"/>
      <c r="K13" s="17">
        <f t="shared" si="3"/>
        <v>0</v>
      </c>
      <c r="L13" s="18"/>
      <c r="M13" s="18"/>
      <c r="N13" s="18"/>
      <c r="O13" s="18"/>
      <c r="P13" s="18"/>
      <c r="Q13" s="17">
        <f t="shared" si="4"/>
        <v>135000</v>
      </c>
    </row>
    <row r="14" spans="1:19" s="12" customFormat="1" ht="24.75" customHeight="1">
      <c r="A14" s="25" t="s">
        <v>47</v>
      </c>
      <c r="B14" s="23" t="s">
        <v>230</v>
      </c>
      <c r="C14" s="26">
        <v>3242</v>
      </c>
      <c r="D14" s="23" t="s">
        <v>86</v>
      </c>
      <c r="E14" s="35" t="s">
        <v>192</v>
      </c>
      <c r="F14" s="17">
        <v>30400</v>
      </c>
      <c r="G14" s="18">
        <v>30400</v>
      </c>
      <c r="H14" s="18"/>
      <c r="I14" s="18"/>
      <c r="J14" s="18"/>
      <c r="K14" s="17">
        <f t="shared" si="3"/>
        <v>0</v>
      </c>
      <c r="L14" s="18"/>
      <c r="M14" s="18"/>
      <c r="N14" s="18"/>
      <c r="O14" s="18"/>
      <c r="P14" s="18"/>
      <c r="Q14" s="17">
        <f t="shared" si="4"/>
        <v>30400</v>
      </c>
    </row>
    <row r="15" spans="1:19" s="12" customFormat="1" ht="27.75" customHeight="1">
      <c r="A15" s="28">
        <v>100202</v>
      </c>
      <c r="B15" s="23" t="s">
        <v>161</v>
      </c>
      <c r="C15" s="29">
        <v>6013</v>
      </c>
      <c r="D15" s="23" t="s">
        <v>89</v>
      </c>
      <c r="E15" s="35" t="s">
        <v>100</v>
      </c>
      <c r="F15" s="17">
        <v>1421000</v>
      </c>
      <c r="G15" s="18">
        <v>1421000</v>
      </c>
      <c r="H15" s="18"/>
      <c r="I15" s="18"/>
      <c r="J15" s="18"/>
      <c r="K15" s="17">
        <f t="shared" si="3"/>
        <v>0</v>
      </c>
      <c r="L15" s="18"/>
      <c r="M15" s="18"/>
      <c r="N15" s="18"/>
      <c r="O15" s="18"/>
      <c r="P15" s="18"/>
      <c r="Q15" s="17">
        <f t="shared" si="4"/>
        <v>1421000</v>
      </c>
    </row>
    <row r="16" spans="1:19" s="12" customFormat="1" ht="32.25" customHeight="1">
      <c r="A16" s="29">
        <v>100302</v>
      </c>
      <c r="B16" s="23" t="s">
        <v>159</v>
      </c>
      <c r="C16" s="36">
        <v>6020</v>
      </c>
      <c r="D16" s="34" t="s">
        <v>89</v>
      </c>
      <c r="E16" s="35" t="s">
        <v>101</v>
      </c>
      <c r="F16" s="17">
        <v>5292700</v>
      </c>
      <c r="G16" s="18">
        <v>5292700</v>
      </c>
      <c r="H16" s="18"/>
      <c r="I16" s="18"/>
      <c r="J16" s="18"/>
      <c r="K16" s="17">
        <f t="shared" si="3"/>
        <v>0</v>
      </c>
      <c r="L16" s="18"/>
      <c r="M16" s="18"/>
      <c r="N16" s="18"/>
      <c r="O16" s="18"/>
      <c r="P16" s="18"/>
      <c r="Q16" s="17">
        <f t="shared" si="4"/>
        <v>5292700</v>
      </c>
    </row>
    <row r="17" spans="1:17" s="12" customFormat="1" ht="27" customHeight="1">
      <c r="A17" s="63">
        <v>100203</v>
      </c>
      <c r="B17" s="23" t="s">
        <v>160</v>
      </c>
      <c r="C17" s="29">
        <v>6030</v>
      </c>
      <c r="D17" s="23" t="s">
        <v>89</v>
      </c>
      <c r="E17" s="35" t="s">
        <v>102</v>
      </c>
      <c r="F17" s="17">
        <v>3726000</v>
      </c>
      <c r="G17" s="18">
        <v>3726000</v>
      </c>
      <c r="H17" s="18"/>
      <c r="I17" s="18">
        <v>2000000</v>
      </c>
      <c r="J17" s="18"/>
      <c r="K17" s="17">
        <f t="shared" si="3"/>
        <v>0</v>
      </c>
      <c r="L17" s="18"/>
      <c r="M17" s="18"/>
      <c r="N17" s="18"/>
      <c r="O17" s="18"/>
      <c r="P17" s="18"/>
      <c r="Q17" s="17">
        <f t="shared" si="4"/>
        <v>3726000</v>
      </c>
    </row>
    <row r="18" spans="1:17" s="12" customFormat="1" ht="47.25" customHeight="1">
      <c r="A18" s="29">
        <v>150121</v>
      </c>
      <c r="B18" s="23" t="s">
        <v>163</v>
      </c>
      <c r="C18" s="29">
        <v>6050</v>
      </c>
      <c r="D18" s="40" t="s">
        <v>89</v>
      </c>
      <c r="E18" s="46" t="s">
        <v>103</v>
      </c>
      <c r="F18" s="47"/>
      <c r="G18" s="18"/>
      <c r="H18" s="18"/>
      <c r="I18" s="18"/>
      <c r="J18" s="18"/>
      <c r="K18" s="17">
        <f>M18+P18</f>
        <v>1889703</v>
      </c>
      <c r="L18" s="18">
        <v>1889703</v>
      </c>
      <c r="M18" s="18"/>
      <c r="N18" s="18"/>
      <c r="O18" s="18"/>
      <c r="P18" s="18">
        <v>1889703</v>
      </c>
      <c r="Q18" s="17">
        <f t="shared" si="4"/>
        <v>1889703</v>
      </c>
    </row>
    <row r="19" spans="1:17" s="12" customFormat="1" ht="30.75" customHeight="1">
      <c r="A19" s="55"/>
      <c r="B19" s="23" t="s">
        <v>210</v>
      </c>
      <c r="C19" s="36">
        <v>7130</v>
      </c>
      <c r="D19" s="34" t="s">
        <v>205</v>
      </c>
      <c r="E19" s="27" t="s">
        <v>188</v>
      </c>
      <c r="F19" s="47">
        <v>310000</v>
      </c>
      <c r="G19" s="56">
        <v>310000</v>
      </c>
      <c r="H19" s="18"/>
      <c r="I19" s="18"/>
      <c r="J19" s="18"/>
      <c r="K19" s="17">
        <f t="shared" ref="K19:K83" si="5">M19+P19</f>
        <v>0</v>
      </c>
      <c r="L19" s="18"/>
      <c r="M19" s="18"/>
      <c r="N19" s="18"/>
      <c r="O19" s="18"/>
      <c r="P19" s="18"/>
      <c r="Q19" s="17">
        <f t="shared" si="4"/>
        <v>310000</v>
      </c>
    </row>
    <row r="20" spans="1:17" s="12" customFormat="1" ht="30.75" customHeight="1">
      <c r="A20" s="55"/>
      <c r="B20" s="23" t="s">
        <v>211</v>
      </c>
      <c r="C20" s="36">
        <v>7310</v>
      </c>
      <c r="D20" s="94" t="s">
        <v>117</v>
      </c>
      <c r="E20" s="46" t="s">
        <v>207</v>
      </c>
      <c r="F20" s="54"/>
      <c r="G20" s="95"/>
      <c r="H20" s="96"/>
      <c r="I20" s="96"/>
      <c r="J20" s="96"/>
      <c r="K20" s="17">
        <f t="shared" si="5"/>
        <v>576497</v>
      </c>
      <c r="L20" s="96">
        <v>576497</v>
      </c>
      <c r="M20" s="96"/>
      <c r="N20" s="96"/>
      <c r="O20" s="96"/>
      <c r="P20" s="56">
        <v>576497</v>
      </c>
      <c r="Q20" s="17">
        <f t="shared" si="4"/>
        <v>576497</v>
      </c>
    </row>
    <row r="21" spans="1:17" s="12" customFormat="1" ht="30.75" customHeight="1">
      <c r="A21" s="55"/>
      <c r="B21" s="23" t="s">
        <v>212</v>
      </c>
      <c r="C21" s="29">
        <v>7330</v>
      </c>
      <c r="D21" s="23" t="s">
        <v>117</v>
      </c>
      <c r="E21" s="35" t="s">
        <v>208</v>
      </c>
      <c r="F21" s="54"/>
      <c r="G21" s="95"/>
      <c r="H21" s="96"/>
      <c r="I21" s="96"/>
      <c r="J21" s="96"/>
      <c r="K21" s="17">
        <f t="shared" si="5"/>
        <v>70000</v>
      </c>
      <c r="L21" s="96">
        <v>70000</v>
      </c>
      <c r="M21" s="96"/>
      <c r="N21" s="96"/>
      <c r="O21" s="96"/>
      <c r="P21" s="97">
        <v>70000</v>
      </c>
      <c r="Q21" s="17">
        <f t="shared" si="4"/>
        <v>70000</v>
      </c>
    </row>
    <row r="22" spans="1:17" s="12" customFormat="1" ht="24.75" customHeight="1">
      <c r="A22" s="55"/>
      <c r="B22" s="23" t="s">
        <v>213</v>
      </c>
      <c r="C22" s="36">
        <v>7340</v>
      </c>
      <c r="D22" s="34" t="s">
        <v>117</v>
      </c>
      <c r="E22" s="27" t="s">
        <v>209</v>
      </c>
      <c r="F22" s="54"/>
      <c r="G22" s="95"/>
      <c r="H22" s="96"/>
      <c r="I22" s="96"/>
      <c r="J22" s="96"/>
      <c r="K22" s="17">
        <f t="shared" si="5"/>
        <v>300000</v>
      </c>
      <c r="L22" s="96">
        <v>300000</v>
      </c>
      <c r="M22" s="96"/>
      <c r="N22" s="96"/>
      <c r="O22" s="96"/>
      <c r="P22" s="97">
        <v>300000</v>
      </c>
      <c r="Q22" s="17">
        <f t="shared" si="4"/>
        <v>300000</v>
      </c>
    </row>
    <row r="23" spans="1:17" s="12" customFormat="1" ht="42.75" customHeight="1">
      <c r="A23" s="55"/>
      <c r="B23" s="86" t="s">
        <v>258</v>
      </c>
      <c r="C23" s="86" t="s">
        <v>257</v>
      </c>
      <c r="D23" s="86" t="s">
        <v>63</v>
      </c>
      <c r="E23" s="87" t="s">
        <v>259</v>
      </c>
      <c r="F23" s="54"/>
      <c r="G23" s="95"/>
      <c r="H23" s="96"/>
      <c r="I23" s="96"/>
      <c r="J23" s="96"/>
      <c r="K23" s="17">
        <f t="shared" si="5"/>
        <v>7900000</v>
      </c>
      <c r="L23" s="96">
        <v>7900000</v>
      </c>
      <c r="M23" s="96"/>
      <c r="N23" s="96"/>
      <c r="O23" s="96"/>
      <c r="P23" s="97">
        <v>7900000</v>
      </c>
      <c r="Q23" s="17">
        <f t="shared" si="4"/>
        <v>7900000</v>
      </c>
    </row>
    <row r="24" spans="1:17" s="12" customFormat="1" ht="32.25" customHeight="1">
      <c r="A24" s="29">
        <v>170703</v>
      </c>
      <c r="B24" s="23" t="s">
        <v>164</v>
      </c>
      <c r="C24" s="29">
        <v>7461</v>
      </c>
      <c r="D24" s="40" t="s">
        <v>90</v>
      </c>
      <c r="E24" s="35" t="s">
        <v>162</v>
      </c>
      <c r="F24" s="47">
        <v>3145100</v>
      </c>
      <c r="G24" s="18">
        <v>3145100</v>
      </c>
      <c r="H24" s="18"/>
      <c r="I24" s="18"/>
      <c r="J24" s="18"/>
      <c r="K24" s="17">
        <f t="shared" si="5"/>
        <v>2000000</v>
      </c>
      <c r="L24" s="18">
        <v>2000000</v>
      </c>
      <c r="M24" s="18"/>
      <c r="N24" s="18"/>
      <c r="O24" s="18"/>
      <c r="P24" s="56">
        <v>2000000</v>
      </c>
      <c r="Q24" s="17">
        <f t="shared" si="4"/>
        <v>5145100</v>
      </c>
    </row>
    <row r="25" spans="1:17" s="12" customFormat="1" ht="32.25" customHeight="1">
      <c r="A25" s="29">
        <v>180404</v>
      </c>
      <c r="B25" s="23" t="s">
        <v>165</v>
      </c>
      <c r="C25" s="29">
        <v>7610</v>
      </c>
      <c r="D25" s="23" t="s">
        <v>84</v>
      </c>
      <c r="E25" s="27" t="s">
        <v>85</v>
      </c>
      <c r="F25" s="17">
        <v>100000</v>
      </c>
      <c r="G25" s="18">
        <v>100000</v>
      </c>
      <c r="H25" s="18"/>
      <c r="I25" s="18"/>
      <c r="J25" s="18"/>
      <c r="K25" s="17">
        <f t="shared" si="5"/>
        <v>0</v>
      </c>
      <c r="L25" s="18"/>
      <c r="M25" s="18"/>
      <c r="N25" s="18"/>
      <c r="O25" s="18"/>
      <c r="P25" s="18"/>
      <c r="Q25" s="17">
        <f t="shared" si="4"/>
        <v>100000</v>
      </c>
    </row>
    <row r="26" spans="1:17" s="12" customFormat="1" ht="32.25" customHeight="1">
      <c r="A26" s="29"/>
      <c r="B26" s="23" t="s">
        <v>245</v>
      </c>
      <c r="C26" s="63">
        <v>7630</v>
      </c>
      <c r="D26" s="61" t="s">
        <v>246</v>
      </c>
      <c r="E26" s="27" t="s">
        <v>247</v>
      </c>
      <c r="F26" s="17">
        <v>100000</v>
      </c>
      <c r="G26" s="18">
        <v>100000</v>
      </c>
      <c r="H26" s="18"/>
      <c r="I26" s="18"/>
      <c r="J26" s="18"/>
      <c r="K26" s="17">
        <f t="shared" si="5"/>
        <v>0</v>
      </c>
      <c r="L26" s="18"/>
      <c r="M26" s="18"/>
      <c r="N26" s="18"/>
      <c r="O26" s="18"/>
      <c r="P26" s="18"/>
      <c r="Q26" s="17"/>
    </row>
    <row r="27" spans="1:17" s="12" customFormat="1" ht="37.5" customHeight="1">
      <c r="A27" s="29"/>
      <c r="B27" s="23" t="s">
        <v>166</v>
      </c>
      <c r="C27" s="63">
        <v>7650</v>
      </c>
      <c r="D27" s="61" t="s">
        <v>63</v>
      </c>
      <c r="E27" s="35" t="s">
        <v>104</v>
      </c>
      <c r="F27" s="17"/>
      <c r="G27" s="18"/>
      <c r="H27" s="18"/>
      <c r="I27" s="18"/>
      <c r="J27" s="18"/>
      <c r="K27" s="17">
        <f t="shared" si="5"/>
        <v>176100</v>
      </c>
      <c r="L27" s="18">
        <v>176100</v>
      </c>
      <c r="M27" s="18">
        <v>176100</v>
      </c>
      <c r="N27" s="18"/>
      <c r="O27" s="18"/>
      <c r="P27" s="18"/>
      <c r="Q27" s="17">
        <f t="shared" si="4"/>
        <v>176100</v>
      </c>
    </row>
    <row r="28" spans="1:17" s="12" customFormat="1" ht="29.25" customHeight="1">
      <c r="A28" s="29"/>
      <c r="B28" s="23" t="s">
        <v>190</v>
      </c>
      <c r="C28" s="29">
        <v>7670</v>
      </c>
      <c r="D28" s="23" t="s">
        <v>63</v>
      </c>
      <c r="E28" s="35" t="s">
        <v>189</v>
      </c>
      <c r="F28" s="17"/>
      <c r="G28" s="18"/>
      <c r="H28" s="18"/>
      <c r="I28" s="18"/>
      <c r="J28" s="18"/>
      <c r="K28" s="17">
        <f t="shared" si="5"/>
        <v>160000</v>
      </c>
      <c r="L28" s="18">
        <v>160000</v>
      </c>
      <c r="M28" s="18"/>
      <c r="N28" s="18"/>
      <c r="O28" s="18"/>
      <c r="P28" s="18">
        <v>160000</v>
      </c>
      <c r="Q28" s="17">
        <f t="shared" si="4"/>
        <v>160000</v>
      </c>
    </row>
    <row r="29" spans="1:17" s="12" customFormat="1" ht="29.25" customHeight="1">
      <c r="A29" s="29"/>
      <c r="B29" s="23" t="s">
        <v>218</v>
      </c>
      <c r="C29" s="63">
        <v>7680</v>
      </c>
      <c r="D29" s="61" t="s">
        <v>63</v>
      </c>
      <c r="E29" s="98" t="s">
        <v>217</v>
      </c>
      <c r="F29" s="17">
        <v>20000</v>
      </c>
      <c r="G29" s="18">
        <v>20000</v>
      </c>
      <c r="H29" s="18"/>
      <c r="I29" s="18"/>
      <c r="J29" s="18"/>
      <c r="K29" s="17">
        <f t="shared" si="5"/>
        <v>0</v>
      </c>
      <c r="L29" s="18"/>
      <c r="M29" s="18"/>
      <c r="N29" s="18"/>
      <c r="O29" s="18"/>
      <c r="P29" s="18"/>
      <c r="Q29" s="17">
        <f t="shared" si="4"/>
        <v>20000</v>
      </c>
    </row>
    <row r="30" spans="1:17" s="12" customFormat="1" ht="32.25" customHeight="1">
      <c r="A30" s="59"/>
      <c r="B30" s="23" t="s">
        <v>186</v>
      </c>
      <c r="C30" s="44">
        <v>7693</v>
      </c>
      <c r="D30" s="61" t="s">
        <v>63</v>
      </c>
      <c r="E30" s="62" t="s">
        <v>187</v>
      </c>
      <c r="F30" s="17">
        <v>68000</v>
      </c>
      <c r="G30" s="18">
        <v>68000</v>
      </c>
      <c r="H30" s="18"/>
      <c r="I30" s="18"/>
      <c r="J30" s="18"/>
      <c r="K30" s="17">
        <f t="shared" si="5"/>
        <v>0</v>
      </c>
      <c r="L30" s="18"/>
      <c r="M30" s="18"/>
      <c r="N30" s="18"/>
      <c r="O30" s="18"/>
      <c r="P30" s="18"/>
      <c r="Q30" s="17">
        <f t="shared" si="4"/>
        <v>68000</v>
      </c>
    </row>
    <row r="31" spans="1:17" s="12" customFormat="1" ht="29.25" customHeight="1">
      <c r="A31" s="25"/>
      <c r="B31" s="23" t="s">
        <v>168</v>
      </c>
      <c r="C31" s="44">
        <v>8110</v>
      </c>
      <c r="D31" s="45" t="s">
        <v>167</v>
      </c>
      <c r="E31" s="35" t="s">
        <v>231</v>
      </c>
      <c r="F31" s="17">
        <v>56400</v>
      </c>
      <c r="G31" s="18">
        <v>56400</v>
      </c>
      <c r="H31" s="18"/>
      <c r="I31" s="18"/>
      <c r="J31" s="18"/>
      <c r="K31" s="17">
        <f t="shared" si="5"/>
        <v>0</v>
      </c>
      <c r="L31" s="18"/>
      <c r="M31" s="18"/>
      <c r="N31" s="18"/>
      <c r="O31" s="18"/>
      <c r="P31" s="18"/>
      <c r="Q31" s="17">
        <f t="shared" si="4"/>
        <v>56400</v>
      </c>
    </row>
    <row r="32" spans="1:17" s="12" customFormat="1" ht="29.25" customHeight="1">
      <c r="A32" s="25"/>
      <c r="B32" s="23" t="s">
        <v>169</v>
      </c>
      <c r="C32" s="29">
        <v>8340</v>
      </c>
      <c r="D32" s="23" t="s">
        <v>91</v>
      </c>
      <c r="E32" s="27" t="s">
        <v>105</v>
      </c>
      <c r="F32" s="17"/>
      <c r="G32" s="18"/>
      <c r="H32" s="18"/>
      <c r="I32" s="18"/>
      <c r="J32" s="18"/>
      <c r="K32" s="17">
        <f t="shared" si="5"/>
        <v>140000</v>
      </c>
      <c r="L32" s="18"/>
      <c r="M32" s="18">
        <v>140000</v>
      </c>
      <c r="N32" s="18"/>
      <c r="O32" s="18"/>
      <c r="P32" s="18"/>
      <c r="Q32" s="17">
        <f t="shared" si="4"/>
        <v>140000</v>
      </c>
    </row>
    <row r="33" spans="1:17" s="12" customFormat="1" ht="29.25" customHeight="1">
      <c r="A33" s="59"/>
      <c r="B33" s="57" t="s">
        <v>170</v>
      </c>
      <c r="C33" s="57" t="s">
        <v>106</v>
      </c>
      <c r="D33" s="60"/>
      <c r="E33" s="20" t="s">
        <v>33</v>
      </c>
      <c r="F33" s="17">
        <f>F34</f>
        <v>150443600</v>
      </c>
      <c r="G33" s="17">
        <f t="shared" ref="G33:P33" si="6">G34</f>
        <v>150443600</v>
      </c>
      <c r="H33" s="17">
        <f t="shared" si="6"/>
        <v>101453900</v>
      </c>
      <c r="I33" s="17">
        <f t="shared" si="6"/>
        <v>11196600</v>
      </c>
      <c r="J33" s="17">
        <f t="shared" si="6"/>
        <v>0</v>
      </c>
      <c r="K33" s="17">
        <f t="shared" si="5"/>
        <v>4198000</v>
      </c>
      <c r="L33" s="17">
        <f t="shared" si="6"/>
        <v>2000000</v>
      </c>
      <c r="M33" s="17">
        <f t="shared" si="6"/>
        <v>2198000</v>
      </c>
      <c r="N33" s="17">
        <f t="shared" si="6"/>
        <v>105000</v>
      </c>
      <c r="O33" s="17">
        <f t="shared" si="6"/>
        <v>0</v>
      </c>
      <c r="P33" s="17">
        <f t="shared" si="6"/>
        <v>2000000</v>
      </c>
      <c r="Q33" s="17">
        <f t="shared" si="4"/>
        <v>154641600</v>
      </c>
    </row>
    <row r="34" spans="1:17" s="12" customFormat="1" ht="29.25" customHeight="1">
      <c r="A34" s="59"/>
      <c r="B34" s="57" t="s">
        <v>171</v>
      </c>
      <c r="C34" s="57" t="s">
        <v>106</v>
      </c>
      <c r="D34" s="60"/>
      <c r="E34" s="20" t="s">
        <v>34</v>
      </c>
      <c r="F34" s="17">
        <f t="shared" ref="F34:P34" si="7">F35+F36+F40+F42+F44+F45+F46+F47+F48+F49</f>
        <v>150443600</v>
      </c>
      <c r="G34" s="17">
        <f t="shared" si="7"/>
        <v>150443600</v>
      </c>
      <c r="H34" s="17">
        <f t="shared" si="7"/>
        <v>101453900</v>
      </c>
      <c r="I34" s="17">
        <f t="shared" si="7"/>
        <v>11196600</v>
      </c>
      <c r="J34" s="17">
        <f t="shared" si="7"/>
        <v>0</v>
      </c>
      <c r="K34" s="17">
        <f t="shared" si="7"/>
        <v>4198000</v>
      </c>
      <c r="L34" s="17">
        <f t="shared" si="7"/>
        <v>2000000</v>
      </c>
      <c r="M34" s="17">
        <f t="shared" si="7"/>
        <v>2198000</v>
      </c>
      <c r="N34" s="17">
        <f t="shared" si="7"/>
        <v>105000</v>
      </c>
      <c r="O34" s="17">
        <f t="shared" si="7"/>
        <v>0</v>
      </c>
      <c r="P34" s="17">
        <f t="shared" si="7"/>
        <v>2000000</v>
      </c>
      <c r="Q34" s="17">
        <f t="shared" si="4"/>
        <v>154641600</v>
      </c>
    </row>
    <row r="35" spans="1:17" s="12" customFormat="1" ht="29.25" customHeight="1">
      <c r="A35" s="25" t="s">
        <v>50</v>
      </c>
      <c r="B35" s="23" t="s">
        <v>112</v>
      </c>
      <c r="C35" s="26">
        <v>1010</v>
      </c>
      <c r="D35" s="23" t="s">
        <v>93</v>
      </c>
      <c r="E35" s="27" t="s">
        <v>107</v>
      </c>
      <c r="F35" s="17">
        <v>38756200</v>
      </c>
      <c r="G35" s="56">
        <v>38756200</v>
      </c>
      <c r="H35" s="56">
        <v>22902800</v>
      </c>
      <c r="I35" s="56">
        <v>4333500</v>
      </c>
      <c r="J35" s="18"/>
      <c r="K35" s="17">
        <f t="shared" si="5"/>
        <v>1800000</v>
      </c>
      <c r="L35" s="18"/>
      <c r="M35" s="18">
        <v>1800000</v>
      </c>
      <c r="N35" s="18"/>
      <c r="O35" s="18"/>
      <c r="P35" s="56"/>
      <c r="Q35" s="17">
        <f t="shared" si="4"/>
        <v>40556200</v>
      </c>
    </row>
    <row r="36" spans="1:17" s="12" customFormat="1" ht="49.5" customHeight="1">
      <c r="A36" s="30" t="s">
        <v>49</v>
      </c>
      <c r="B36" s="23" t="s">
        <v>113</v>
      </c>
      <c r="C36" s="44">
        <v>1020</v>
      </c>
      <c r="D36" s="61" t="s">
        <v>94</v>
      </c>
      <c r="E36" s="51" t="s">
        <v>108</v>
      </c>
      <c r="F36" s="17">
        <v>84841400</v>
      </c>
      <c r="G36" s="56">
        <v>84841400</v>
      </c>
      <c r="H36" s="56">
        <v>59592200</v>
      </c>
      <c r="I36" s="56">
        <v>4969000</v>
      </c>
      <c r="J36" s="18"/>
      <c r="K36" s="17">
        <f t="shared" si="5"/>
        <v>48000</v>
      </c>
      <c r="L36" s="18"/>
      <c r="M36" s="18">
        <v>48000</v>
      </c>
      <c r="N36" s="18"/>
      <c r="O36" s="18"/>
      <c r="P36" s="56"/>
      <c r="Q36" s="17">
        <f t="shared" si="4"/>
        <v>84889400</v>
      </c>
    </row>
    <row r="37" spans="1:17" s="12" customFormat="1" ht="25.5" customHeight="1">
      <c r="A37" s="30"/>
      <c r="B37" s="23"/>
      <c r="C37" s="44"/>
      <c r="D37" s="61"/>
      <c r="E37" s="99" t="s">
        <v>261</v>
      </c>
      <c r="F37" s="17"/>
      <c r="G37" s="56"/>
      <c r="H37" s="56"/>
      <c r="I37" s="56"/>
      <c r="J37" s="18"/>
      <c r="K37" s="17"/>
      <c r="L37" s="18"/>
      <c r="M37" s="18"/>
      <c r="N37" s="18"/>
      <c r="O37" s="18"/>
      <c r="P37" s="56"/>
      <c r="Q37" s="17">
        <f t="shared" si="4"/>
        <v>0</v>
      </c>
    </row>
    <row r="38" spans="1:17" s="12" customFormat="1" ht="25.5" customHeight="1">
      <c r="A38" s="30"/>
      <c r="B38" s="23"/>
      <c r="C38" s="44"/>
      <c r="D38" s="61"/>
      <c r="E38" s="99" t="s">
        <v>274</v>
      </c>
      <c r="F38" s="17">
        <v>58270500</v>
      </c>
      <c r="G38" s="56">
        <v>58270500</v>
      </c>
      <c r="H38" s="56">
        <v>47762700</v>
      </c>
      <c r="I38" s="56"/>
      <c r="J38" s="18"/>
      <c r="K38" s="17"/>
      <c r="L38" s="18"/>
      <c r="M38" s="18"/>
      <c r="N38" s="18"/>
      <c r="O38" s="18"/>
      <c r="P38" s="56"/>
      <c r="Q38" s="17">
        <f t="shared" si="4"/>
        <v>58270500</v>
      </c>
    </row>
    <row r="39" spans="1:17" s="12" customFormat="1" ht="58.5" customHeight="1">
      <c r="A39" s="30"/>
      <c r="B39" s="23"/>
      <c r="C39" s="44"/>
      <c r="D39" s="61"/>
      <c r="E39" s="100" t="s">
        <v>267</v>
      </c>
      <c r="F39" s="101">
        <v>211500</v>
      </c>
      <c r="G39" s="81">
        <v>211500</v>
      </c>
      <c r="H39" s="81">
        <v>128400</v>
      </c>
      <c r="I39" s="56"/>
      <c r="J39" s="18"/>
      <c r="K39" s="17"/>
      <c r="L39" s="18"/>
      <c r="M39" s="18"/>
      <c r="N39" s="18"/>
      <c r="O39" s="18"/>
      <c r="P39" s="56"/>
      <c r="Q39" s="17">
        <f t="shared" si="4"/>
        <v>211500</v>
      </c>
    </row>
    <row r="40" spans="1:17" s="12" customFormat="1" ht="34.5" customHeight="1">
      <c r="A40" s="25" t="s">
        <v>36</v>
      </c>
      <c r="B40" s="23" t="s">
        <v>114</v>
      </c>
      <c r="C40" s="26">
        <v>1040</v>
      </c>
      <c r="D40" s="23" t="s">
        <v>95</v>
      </c>
      <c r="E40" s="35" t="s">
        <v>109</v>
      </c>
      <c r="F40" s="17">
        <v>18631300</v>
      </c>
      <c r="G40" s="56">
        <v>18631300</v>
      </c>
      <c r="H40" s="56">
        <v>13008000</v>
      </c>
      <c r="I40" s="56">
        <v>1783700</v>
      </c>
      <c r="J40" s="18"/>
      <c r="K40" s="17">
        <f t="shared" si="5"/>
        <v>350000</v>
      </c>
      <c r="L40" s="18"/>
      <c r="M40" s="18">
        <v>350000</v>
      </c>
      <c r="N40" s="18">
        <v>105000</v>
      </c>
      <c r="O40" s="18"/>
      <c r="P40" s="18"/>
      <c r="Q40" s="17">
        <f t="shared" si="4"/>
        <v>18981300</v>
      </c>
    </row>
    <row r="41" spans="1:17" s="12" customFormat="1" ht="23.25" customHeight="1">
      <c r="A41" s="25"/>
      <c r="B41" s="23"/>
      <c r="C41" s="26"/>
      <c r="D41" s="23"/>
      <c r="E41" s="99" t="s">
        <v>275</v>
      </c>
      <c r="F41" s="47">
        <v>9485300</v>
      </c>
      <c r="G41" s="56">
        <v>9485300</v>
      </c>
      <c r="H41" s="56">
        <v>7774800</v>
      </c>
      <c r="I41" s="56"/>
      <c r="J41" s="96"/>
      <c r="K41" s="17"/>
      <c r="L41" s="96"/>
      <c r="M41" s="96"/>
      <c r="N41" s="18"/>
      <c r="O41" s="18"/>
      <c r="P41" s="18"/>
      <c r="Q41" s="17">
        <f t="shared" si="4"/>
        <v>9485300</v>
      </c>
    </row>
    <row r="42" spans="1:17" s="12" customFormat="1" ht="30" customHeight="1">
      <c r="A42" s="25"/>
      <c r="B42" s="23" t="s">
        <v>206</v>
      </c>
      <c r="C42" s="26">
        <v>1161</v>
      </c>
      <c r="D42" s="23" t="s">
        <v>0</v>
      </c>
      <c r="E42" s="46" t="s">
        <v>191</v>
      </c>
      <c r="F42" s="47">
        <v>5214600</v>
      </c>
      <c r="G42" s="82">
        <v>5214600</v>
      </c>
      <c r="H42" s="82">
        <v>3918000</v>
      </c>
      <c r="I42" s="47"/>
      <c r="J42" s="47"/>
      <c r="K42" s="17"/>
      <c r="L42" s="47"/>
      <c r="M42" s="47"/>
      <c r="N42" s="18"/>
      <c r="O42" s="18"/>
      <c r="P42" s="18"/>
      <c r="Q42" s="17">
        <f t="shared" si="4"/>
        <v>5214600</v>
      </c>
    </row>
    <row r="43" spans="1:17" s="12" customFormat="1" ht="65.25" customHeight="1">
      <c r="A43" s="25"/>
      <c r="B43" s="23"/>
      <c r="C43" s="26"/>
      <c r="D43" s="23"/>
      <c r="E43" s="102" t="s">
        <v>273</v>
      </c>
      <c r="F43" s="47">
        <v>1079600</v>
      </c>
      <c r="G43" s="56">
        <v>1079600</v>
      </c>
      <c r="H43" s="56">
        <v>885000</v>
      </c>
      <c r="I43" s="56"/>
      <c r="J43" s="96"/>
      <c r="K43" s="17"/>
      <c r="L43" s="47"/>
      <c r="M43" s="47"/>
      <c r="N43" s="18"/>
      <c r="O43" s="18"/>
      <c r="P43" s="18"/>
      <c r="Q43" s="17">
        <f t="shared" si="4"/>
        <v>1079600</v>
      </c>
    </row>
    <row r="44" spans="1:17" s="12" customFormat="1" ht="31.5" customHeight="1">
      <c r="A44" s="25" t="s">
        <v>44</v>
      </c>
      <c r="B44" s="23" t="s">
        <v>172</v>
      </c>
      <c r="C44" s="26">
        <v>1090</v>
      </c>
      <c r="D44" s="23" t="s">
        <v>98</v>
      </c>
      <c r="E44" s="35" t="s">
        <v>110</v>
      </c>
      <c r="F44" s="47">
        <v>1858400</v>
      </c>
      <c r="G44" s="56">
        <v>1858400</v>
      </c>
      <c r="H44" s="56">
        <v>1336500</v>
      </c>
      <c r="I44" s="56">
        <v>110400</v>
      </c>
      <c r="J44" s="18"/>
      <c r="K44" s="17">
        <f t="shared" si="5"/>
        <v>0</v>
      </c>
      <c r="L44" s="18"/>
      <c r="M44" s="18"/>
      <c r="N44" s="18"/>
      <c r="O44" s="18"/>
      <c r="P44" s="18"/>
      <c r="Q44" s="17">
        <f t="shared" si="4"/>
        <v>1858400</v>
      </c>
    </row>
    <row r="45" spans="1:17" s="12" customFormat="1" ht="26.25" customHeight="1">
      <c r="A45" s="25" t="s">
        <v>45</v>
      </c>
      <c r="B45" s="23" t="s">
        <v>115</v>
      </c>
      <c r="C45" s="26">
        <v>1150</v>
      </c>
      <c r="D45" s="23" t="s">
        <v>0</v>
      </c>
      <c r="E45" s="103" t="s">
        <v>111</v>
      </c>
      <c r="F45" s="17">
        <v>938200</v>
      </c>
      <c r="G45" s="56">
        <v>938200</v>
      </c>
      <c r="H45" s="56">
        <v>696400</v>
      </c>
      <c r="I45" s="18"/>
      <c r="J45" s="18"/>
      <c r="K45" s="17">
        <f t="shared" si="5"/>
        <v>0</v>
      </c>
      <c r="L45" s="18"/>
      <c r="M45" s="18"/>
      <c r="N45" s="18"/>
      <c r="O45" s="18"/>
      <c r="P45" s="18"/>
      <c r="Q45" s="17">
        <f t="shared" si="4"/>
        <v>938200</v>
      </c>
    </row>
    <row r="46" spans="1:17" s="12" customFormat="1" ht="26.25" customHeight="1">
      <c r="A46" s="24" t="s">
        <v>51</v>
      </c>
      <c r="B46" s="23" t="s">
        <v>232</v>
      </c>
      <c r="C46" s="26">
        <v>1162</v>
      </c>
      <c r="D46" s="23" t="s">
        <v>0</v>
      </c>
      <c r="E46" s="46" t="s">
        <v>233</v>
      </c>
      <c r="F46" s="47">
        <v>5500</v>
      </c>
      <c r="G46" s="56">
        <v>5500</v>
      </c>
      <c r="H46" s="56"/>
      <c r="I46" s="18"/>
      <c r="J46" s="18"/>
      <c r="K46" s="17">
        <f t="shared" si="5"/>
        <v>0</v>
      </c>
      <c r="L46" s="18"/>
      <c r="M46" s="18"/>
      <c r="N46" s="18"/>
      <c r="O46" s="18"/>
      <c r="P46" s="18"/>
      <c r="Q46" s="17">
        <f t="shared" si="4"/>
        <v>5500</v>
      </c>
    </row>
    <row r="47" spans="1:17" s="12" customFormat="1" ht="45" customHeight="1">
      <c r="A47" s="23" t="s">
        <v>46</v>
      </c>
      <c r="B47" s="23" t="s">
        <v>116</v>
      </c>
      <c r="C47" s="26">
        <v>3140</v>
      </c>
      <c r="D47" s="23" t="s">
        <v>87</v>
      </c>
      <c r="E47" s="48" t="s">
        <v>1</v>
      </c>
      <c r="F47" s="17">
        <v>198000</v>
      </c>
      <c r="G47" s="18">
        <v>198000</v>
      </c>
      <c r="H47" s="18"/>
      <c r="I47" s="18"/>
      <c r="J47" s="18"/>
      <c r="K47" s="17">
        <f t="shared" si="5"/>
        <v>0</v>
      </c>
      <c r="L47" s="18"/>
      <c r="M47" s="18"/>
      <c r="N47" s="18"/>
      <c r="O47" s="18"/>
      <c r="P47" s="18"/>
      <c r="Q47" s="17">
        <f t="shared" si="4"/>
        <v>198000</v>
      </c>
    </row>
    <row r="48" spans="1:17" s="12" customFormat="1" ht="22.5" customHeight="1">
      <c r="A48" s="42" t="s">
        <v>52</v>
      </c>
      <c r="B48" s="61" t="s">
        <v>118</v>
      </c>
      <c r="C48" s="44">
        <v>7321</v>
      </c>
      <c r="D48" s="61" t="s">
        <v>117</v>
      </c>
      <c r="E48" s="74" t="s">
        <v>236</v>
      </c>
      <c r="F48" s="54"/>
      <c r="G48" s="95"/>
      <c r="H48" s="96"/>
      <c r="I48" s="96"/>
      <c r="J48" s="96"/>
      <c r="K48" s="17">
        <f t="shared" si="5"/>
        <v>500000</v>
      </c>
      <c r="L48" s="96">
        <v>500000</v>
      </c>
      <c r="M48" s="96"/>
      <c r="N48" s="96"/>
      <c r="O48" s="96"/>
      <c r="P48" s="56">
        <v>500000</v>
      </c>
      <c r="Q48" s="17">
        <f t="shared" si="4"/>
        <v>500000</v>
      </c>
    </row>
    <row r="49" spans="1:17" s="12" customFormat="1" ht="44.25" customHeight="1">
      <c r="A49" s="38"/>
      <c r="B49" s="86" t="s">
        <v>260</v>
      </c>
      <c r="C49" s="86" t="s">
        <v>257</v>
      </c>
      <c r="D49" s="86" t="s">
        <v>63</v>
      </c>
      <c r="E49" s="79" t="s">
        <v>259</v>
      </c>
      <c r="F49" s="54"/>
      <c r="G49" s="95"/>
      <c r="H49" s="96"/>
      <c r="I49" s="96"/>
      <c r="J49" s="96"/>
      <c r="K49" s="17">
        <f t="shared" si="5"/>
        <v>1500000</v>
      </c>
      <c r="L49" s="96">
        <v>1500000</v>
      </c>
      <c r="M49" s="96"/>
      <c r="N49" s="96"/>
      <c r="O49" s="96"/>
      <c r="P49" s="56">
        <v>1500000</v>
      </c>
      <c r="Q49" s="17">
        <f t="shared" si="4"/>
        <v>1500000</v>
      </c>
    </row>
    <row r="50" spans="1:17" s="12" customFormat="1" ht="35.25" customHeight="1">
      <c r="A50" s="32"/>
      <c r="B50" s="37" t="s">
        <v>173</v>
      </c>
      <c r="C50" s="57" t="s">
        <v>136</v>
      </c>
      <c r="D50" s="57"/>
      <c r="E50" s="20" t="s">
        <v>96</v>
      </c>
      <c r="F50" s="17">
        <f>F51</f>
        <v>96541500</v>
      </c>
      <c r="G50" s="17">
        <f t="shared" ref="G50:P50" si="8">G51</f>
        <v>96541500</v>
      </c>
      <c r="H50" s="17">
        <f t="shared" si="8"/>
        <v>6511400</v>
      </c>
      <c r="I50" s="17">
        <f t="shared" si="8"/>
        <v>0</v>
      </c>
      <c r="J50" s="17">
        <f t="shared" si="8"/>
        <v>0</v>
      </c>
      <c r="K50" s="17">
        <f t="shared" si="5"/>
        <v>0</v>
      </c>
      <c r="L50" s="17">
        <f t="shared" si="8"/>
        <v>0</v>
      </c>
      <c r="M50" s="17"/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4"/>
        <v>96541500</v>
      </c>
    </row>
    <row r="51" spans="1:17" s="12" customFormat="1" ht="35.25" customHeight="1">
      <c r="A51" s="32"/>
      <c r="B51" s="37" t="s">
        <v>174</v>
      </c>
      <c r="C51" s="57" t="s">
        <v>136</v>
      </c>
      <c r="D51" s="57"/>
      <c r="E51" s="20" t="s">
        <v>97</v>
      </c>
      <c r="F51" s="17">
        <f>F52+F55+F56+F57+F68+F74+F75+F76+F78+F79+F80+F82+F83+F60</f>
        <v>96541500</v>
      </c>
      <c r="G51" s="17">
        <f t="shared" ref="G51:P51" si="9">G52+G55+G56+G57+G68+G74+G75+G76+G78+G79+G80+G82+G83+G60</f>
        <v>96541500</v>
      </c>
      <c r="H51" s="17">
        <f t="shared" si="9"/>
        <v>6511400</v>
      </c>
      <c r="I51" s="17">
        <f t="shared" si="9"/>
        <v>0</v>
      </c>
      <c r="J51" s="17">
        <f t="shared" si="9"/>
        <v>0</v>
      </c>
      <c r="K51" s="17">
        <f t="shared" si="5"/>
        <v>0</v>
      </c>
      <c r="L51" s="17">
        <f t="shared" si="9"/>
        <v>0</v>
      </c>
      <c r="M51" s="17">
        <f t="shared" si="9"/>
        <v>0</v>
      </c>
      <c r="N51" s="17">
        <f t="shared" si="9"/>
        <v>0</v>
      </c>
      <c r="O51" s="17">
        <f t="shared" si="9"/>
        <v>0</v>
      </c>
      <c r="P51" s="17">
        <f t="shared" si="9"/>
        <v>0</v>
      </c>
      <c r="Q51" s="17">
        <f t="shared" si="4"/>
        <v>96541500</v>
      </c>
    </row>
    <row r="52" spans="1:17" s="12" customFormat="1" ht="35.25" customHeight="1">
      <c r="A52" s="39" t="s">
        <v>35</v>
      </c>
      <c r="B52" s="38" t="s">
        <v>185</v>
      </c>
      <c r="C52" s="23" t="s">
        <v>183</v>
      </c>
      <c r="D52" s="23" t="s">
        <v>61</v>
      </c>
      <c r="E52" s="51" t="s">
        <v>184</v>
      </c>
      <c r="F52" s="17">
        <v>6235400</v>
      </c>
      <c r="G52" s="56">
        <v>6235400</v>
      </c>
      <c r="H52" s="18">
        <v>5049000</v>
      </c>
      <c r="I52" s="18"/>
      <c r="J52" s="18"/>
      <c r="K52" s="17">
        <f t="shared" si="5"/>
        <v>0</v>
      </c>
      <c r="L52" s="18"/>
      <c r="M52" s="18"/>
      <c r="N52" s="18"/>
      <c r="O52" s="18"/>
      <c r="P52" s="18"/>
      <c r="Q52" s="17">
        <f t="shared" si="4"/>
        <v>6235400</v>
      </c>
    </row>
    <row r="53" spans="1:17" s="12" customFormat="1" ht="45" customHeight="1">
      <c r="A53" s="31" t="s">
        <v>120</v>
      </c>
      <c r="B53" s="38" t="s">
        <v>122</v>
      </c>
      <c r="C53" s="44">
        <v>3011</v>
      </c>
      <c r="D53" s="45" t="s">
        <v>88</v>
      </c>
      <c r="E53" s="35" t="s">
        <v>119</v>
      </c>
      <c r="F53" s="17">
        <v>5800000</v>
      </c>
      <c r="G53" s="56">
        <v>5800000</v>
      </c>
      <c r="H53" s="53"/>
      <c r="I53" s="53"/>
      <c r="J53" s="53"/>
      <c r="K53" s="17">
        <f t="shared" si="5"/>
        <v>0</v>
      </c>
      <c r="L53" s="53"/>
      <c r="M53" s="53"/>
      <c r="N53" s="53"/>
      <c r="O53" s="53"/>
      <c r="P53" s="53"/>
      <c r="Q53" s="17">
        <f t="shared" si="4"/>
        <v>5800000</v>
      </c>
    </row>
    <row r="54" spans="1:17" s="12" customFormat="1" ht="35.25" customHeight="1">
      <c r="A54" s="21" t="s">
        <v>75</v>
      </c>
      <c r="B54" s="38" t="s">
        <v>123</v>
      </c>
      <c r="C54" s="26">
        <v>3012</v>
      </c>
      <c r="D54" s="23" t="s">
        <v>62</v>
      </c>
      <c r="E54" s="35" t="s">
        <v>11</v>
      </c>
      <c r="F54" s="17">
        <v>30597300</v>
      </c>
      <c r="G54" s="56">
        <v>30597300</v>
      </c>
      <c r="H54" s="53"/>
      <c r="I54" s="53"/>
      <c r="J54" s="53"/>
      <c r="K54" s="17">
        <f t="shared" si="5"/>
        <v>0</v>
      </c>
      <c r="L54" s="53"/>
      <c r="M54" s="53"/>
      <c r="N54" s="53"/>
      <c r="O54" s="53"/>
      <c r="P54" s="53"/>
      <c r="Q54" s="17">
        <f t="shared" si="4"/>
        <v>30597300</v>
      </c>
    </row>
    <row r="55" spans="1:17" s="12" customFormat="1" ht="150" customHeight="1">
      <c r="A55" s="25"/>
      <c r="B55" s="33"/>
      <c r="C55" s="26"/>
      <c r="D55" s="40"/>
      <c r="E55" s="104" t="s">
        <v>262</v>
      </c>
      <c r="F55" s="52">
        <f>SUM(F53:F54)</f>
        <v>36397300</v>
      </c>
      <c r="G55" s="53">
        <f>SUM(G53:G54)</f>
        <v>36397300</v>
      </c>
      <c r="H55" s="52">
        <f t="shared" ref="H55:P55" si="10">H58+H59</f>
        <v>0</v>
      </c>
      <c r="I55" s="52">
        <f t="shared" si="10"/>
        <v>0</v>
      </c>
      <c r="J55" s="52">
        <f t="shared" si="10"/>
        <v>0</v>
      </c>
      <c r="K55" s="52">
        <f t="shared" si="5"/>
        <v>0</v>
      </c>
      <c r="L55" s="52">
        <f t="shared" si="10"/>
        <v>0</v>
      </c>
      <c r="M55" s="52"/>
      <c r="N55" s="52">
        <f t="shared" si="10"/>
        <v>0</v>
      </c>
      <c r="O55" s="52">
        <f t="shared" si="10"/>
        <v>0</v>
      </c>
      <c r="P55" s="52">
        <f t="shared" si="10"/>
        <v>0</v>
      </c>
      <c r="Q55" s="17">
        <f t="shared" si="4"/>
        <v>36397300</v>
      </c>
    </row>
    <row r="56" spans="1:17" s="12" customFormat="1" ht="36" customHeight="1">
      <c r="A56" s="25"/>
      <c r="B56" s="38" t="s">
        <v>248</v>
      </c>
      <c r="C56" s="26">
        <v>3032</v>
      </c>
      <c r="D56" s="23" t="s">
        <v>249</v>
      </c>
      <c r="E56" s="79" t="s">
        <v>250</v>
      </c>
      <c r="F56" s="17">
        <v>72300</v>
      </c>
      <c r="G56" s="56">
        <v>72300</v>
      </c>
      <c r="H56" s="17"/>
      <c r="I56" s="17"/>
      <c r="J56" s="17"/>
      <c r="K56" s="17">
        <f t="shared" si="5"/>
        <v>0</v>
      </c>
      <c r="L56" s="17"/>
      <c r="M56" s="17"/>
      <c r="N56" s="17"/>
      <c r="O56" s="17"/>
      <c r="P56" s="17"/>
      <c r="Q56" s="17">
        <f t="shared" si="4"/>
        <v>72300</v>
      </c>
    </row>
    <row r="57" spans="1:17" s="12" customFormat="1" ht="36" customHeight="1">
      <c r="A57" s="25"/>
      <c r="B57" s="80" t="s">
        <v>251</v>
      </c>
      <c r="C57" s="88">
        <v>3033</v>
      </c>
      <c r="D57" s="86" t="s">
        <v>249</v>
      </c>
      <c r="E57" s="105" t="s">
        <v>252</v>
      </c>
      <c r="F57" s="17">
        <v>1450000</v>
      </c>
      <c r="G57" s="56">
        <v>1450000</v>
      </c>
      <c r="H57" s="17"/>
      <c r="I57" s="17"/>
      <c r="J57" s="17"/>
      <c r="K57" s="17">
        <f t="shared" si="5"/>
        <v>0</v>
      </c>
      <c r="L57" s="17"/>
      <c r="M57" s="17"/>
      <c r="N57" s="17"/>
      <c r="O57" s="17"/>
      <c r="P57" s="17"/>
      <c r="Q57" s="17">
        <f t="shared" si="4"/>
        <v>1450000</v>
      </c>
    </row>
    <row r="58" spans="1:17" s="12" customFormat="1" ht="44.25" customHeight="1">
      <c r="A58" s="24" t="s">
        <v>121</v>
      </c>
      <c r="B58" s="38" t="s">
        <v>124</v>
      </c>
      <c r="C58" s="26">
        <v>3021</v>
      </c>
      <c r="D58" s="40" t="s">
        <v>88</v>
      </c>
      <c r="E58" s="46" t="s">
        <v>235</v>
      </c>
      <c r="F58" s="17">
        <v>52000</v>
      </c>
      <c r="G58" s="56">
        <v>52000</v>
      </c>
      <c r="H58" s="56"/>
      <c r="I58" s="56"/>
      <c r="J58" s="56"/>
      <c r="K58" s="17">
        <f t="shared" si="5"/>
        <v>0</v>
      </c>
      <c r="L58" s="56"/>
      <c r="M58" s="56"/>
      <c r="N58" s="56"/>
      <c r="O58" s="56"/>
      <c r="P58" s="56"/>
      <c r="Q58" s="17">
        <f t="shared" si="4"/>
        <v>52000</v>
      </c>
    </row>
    <row r="59" spans="1:17" s="12" customFormat="1" ht="35.25" customHeight="1">
      <c r="A59" s="25" t="s">
        <v>76</v>
      </c>
      <c r="B59" s="38" t="s">
        <v>125</v>
      </c>
      <c r="C59" s="26">
        <v>3022</v>
      </c>
      <c r="D59" s="40" t="s">
        <v>62</v>
      </c>
      <c r="E59" s="46" t="s">
        <v>12</v>
      </c>
      <c r="F59" s="17">
        <v>277800</v>
      </c>
      <c r="G59" s="56">
        <v>277800</v>
      </c>
      <c r="H59" s="56"/>
      <c r="I59" s="56"/>
      <c r="J59" s="56"/>
      <c r="K59" s="17">
        <f t="shared" si="5"/>
        <v>0</v>
      </c>
      <c r="L59" s="56"/>
      <c r="M59" s="56"/>
      <c r="N59" s="56"/>
      <c r="O59" s="56"/>
      <c r="P59" s="56"/>
      <c r="Q59" s="17">
        <f t="shared" si="4"/>
        <v>277800</v>
      </c>
    </row>
    <row r="60" spans="1:17" s="12" customFormat="1" ht="60.75" customHeight="1">
      <c r="A60" s="41"/>
      <c r="B60" s="38"/>
      <c r="C60" s="106"/>
      <c r="D60" s="94"/>
      <c r="E60" s="107" t="s">
        <v>263</v>
      </c>
      <c r="F60" s="17">
        <f>F58+F59</f>
        <v>329800</v>
      </c>
      <c r="G60" s="56">
        <f>G58+G59</f>
        <v>329800</v>
      </c>
      <c r="H60" s="17">
        <f>H58+H59</f>
        <v>0</v>
      </c>
      <c r="I60" s="17">
        <f t="shared" ref="I60:P60" si="11">I61+I62+I63+I64+I65+I66+I67</f>
        <v>0</v>
      </c>
      <c r="J60" s="17">
        <f t="shared" si="11"/>
        <v>0</v>
      </c>
      <c r="K60" s="17">
        <f t="shared" si="5"/>
        <v>0</v>
      </c>
      <c r="L60" s="17">
        <f t="shared" si="11"/>
        <v>0</v>
      </c>
      <c r="M60" s="17"/>
      <c r="N60" s="17">
        <f t="shared" si="11"/>
        <v>0</v>
      </c>
      <c r="O60" s="17">
        <f t="shared" si="11"/>
        <v>0</v>
      </c>
      <c r="P60" s="17">
        <f t="shared" si="11"/>
        <v>0</v>
      </c>
      <c r="Q60" s="17">
        <f t="shared" si="4"/>
        <v>329800</v>
      </c>
    </row>
    <row r="61" spans="1:17" s="12" customFormat="1" ht="24.75" customHeight="1">
      <c r="A61" s="25" t="s">
        <v>68</v>
      </c>
      <c r="B61" s="38" t="s">
        <v>126</v>
      </c>
      <c r="C61" s="26">
        <v>3041</v>
      </c>
      <c r="D61" s="40" t="s">
        <v>87</v>
      </c>
      <c r="E61" s="74" t="s">
        <v>5</v>
      </c>
      <c r="F61" s="47">
        <v>332000</v>
      </c>
      <c r="G61" s="56">
        <v>332000</v>
      </c>
      <c r="H61" s="53"/>
      <c r="I61" s="53"/>
      <c r="J61" s="53"/>
      <c r="K61" s="17">
        <f t="shared" si="5"/>
        <v>0</v>
      </c>
      <c r="L61" s="53"/>
      <c r="M61" s="53"/>
      <c r="N61" s="53"/>
      <c r="O61" s="53"/>
      <c r="P61" s="53"/>
      <c r="Q61" s="17">
        <f t="shared" si="4"/>
        <v>332000</v>
      </c>
    </row>
    <row r="62" spans="1:17" s="12" customFormat="1" ht="26.25" customHeight="1">
      <c r="A62" s="25" t="s">
        <v>69</v>
      </c>
      <c r="B62" s="38" t="s">
        <v>127</v>
      </c>
      <c r="C62" s="26">
        <v>3042</v>
      </c>
      <c r="D62" s="40" t="s">
        <v>87</v>
      </c>
      <c r="E62" s="72" t="s">
        <v>10</v>
      </c>
      <c r="F62" s="47">
        <v>82500</v>
      </c>
      <c r="G62" s="56">
        <v>82500</v>
      </c>
      <c r="H62" s="53"/>
      <c r="I62" s="53"/>
      <c r="J62" s="53"/>
      <c r="K62" s="17">
        <f t="shared" si="5"/>
        <v>0</v>
      </c>
      <c r="L62" s="53"/>
      <c r="M62" s="53"/>
      <c r="N62" s="53"/>
      <c r="O62" s="53"/>
      <c r="P62" s="53"/>
      <c r="Q62" s="17">
        <f t="shared" si="4"/>
        <v>82500</v>
      </c>
    </row>
    <row r="63" spans="1:17" s="12" customFormat="1" ht="20.25" customHeight="1">
      <c r="A63" s="25" t="s">
        <v>70</v>
      </c>
      <c r="B63" s="38" t="s">
        <v>128</v>
      </c>
      <c r="C63" s="26">
        <v>3043</v>
      </c>
      <c r="D63" s="40" t="s">
        <v>87</v>
      </c>
      <c r="E63" s="74" t="s">
        <v>6</v>
      </c>
      <c r="F63" s="47">
        <v>20860000</v>
      </c>
      <c r="G63" s="56">
        <v>20860000</v>
      </c>
      <c r="H63" s="53"/>
      <c r="I63" s="53"/>
      <c r="J63" s="53"/>
      <c r="K63" s="17">
        <f t="shared" si="5"/>
        <v>0</v>
      </c>
      <c r="L63" s="53"/>
      <c r="M63" s="53"/>
      <c r="N63" s="53"/>
      <c r="O63" s="53"/>
      <c r="P63" s="53"/>
      <c r="Q63" s="17">
        <f t="shared" si="4"/>
        <v>20860000</v>
      </c>
    </row>
    <row r="64" spans="1:17" s="12" customFormat="1" ht="35.25" customHeight="1">
      <c r="A64" s="25" t="s">
        <v>71</v>
      </c>
      <c r="B64" s="38" t="s">
        <v>129</v>
      </c>
      <c r="C64" s="26">
        <v>3044</v>
      </c>
      <c r="D64" s="40" t="s">
        <v>87</v>
      </c>
      <c r="E64" s="74" t="s">
        <v>7</v>
      </c>
      <c r="F64" s="47">
        <v>1500800</v>
      </c>
      <c r="G64" s="56">
        <v>1500800</v>
      </c>
      <c r="H64" s="53"/>
      <c r="I64" s="53"/>
      <c r="J64" s="53"/>
      <c r="K64" s="17">
        <f t="shared" si="5"/>
        <v>0</v>
      </c>
      <c r="L64" s="53"/>
      <c r="M64" s="53"/>
      <c r="N64" s="53"/>
      <c r="O64" s="53"/>
      <c r="P64" s="53"/>
      <c r="Q64" s="17">
        <f t="shared" si="4"/>
        <v>1500800</v>
      </c>
    </row>
    <row r="65" spans="1:17" s="12" customFormat="1" ht="27" customHeight="1">
      <c r="A65" s="25" t="s">
        <v>72</v>
      </c>
      <c r="B65" s="38" t="s">
        <v>130</v>
      </c>
      <c r="C65" s="26">
        <v>3045</v>
      </c>
      <c r="D65" s="40" t="s">
        <v>87</v>
      </c>
      <c r="E65" s="74" t="s">
        <v>8</v>
      </c>
      <c r="F65" s="47">
        <v>8997700</v>
      </c>
      <c r="G65" s="56">
        <v>8997700</v>
      </c>
      <c r="H65" s="53"/>
      <c r="I65" s="53"/>
      <c r="J65" s="53"/>
      <c r="K65" s="17">
        <f t="shared" si="5"/>
        <v>0</v>
      </c>
      <c r="L65" s="53"/>
      <c r="M65" s="53"/>
      <c r="N65" s="53"/>
      <c r="O65" s="53"/>
      <c r="P65" s="53"/>
      <c r="Q65" s="17">
        <f t="shared" si="4"/>
        <v>8997700</v>
      </c>
    </row>
    <row r="66" spans="1:17" s="12" customFormat="1" ht="25.5" customHeight="1">
      <c r="A66" s="25" t="s">
        <v>73</v>
      </c>
      <c r="B66" s="38" t="s">
        <v>131</v>
      </c>
      <c r="C66" s="26">
        <v>3046</v>
      </c>
      <c r="D66" s="40" t="s">
        <v>87</v>
      </c>
      <c r="E66" s="74" t="s">
        <v>9</v>
      </c>
      <c r="F66" s="47">
        <v>10000</v>
      </c>
      <c r="G66" s="56">
        <v>10000</v>
      </c>
      <c r="H66" s="53"/>
      <c r="I66" s="53"/>
      <c r="J66" s="53"/>
      <c r="K66" s="17">
        <f t="shared" si="5"/>
        <v>0</v>
      </c>
      <c r="L66" s="53"/>
      <c r="M66" s="53"/>
      <c r="N66" s="53"/>
      <c r="O66" s="53"/>
      <c r="P66" s="53"/>
      <c r="Q66" s="17">
        <f t="shared" si="4"/>
        <v>10000</v>
      </c>
    </row>
    <row r="67" spans="1:17" s="12" customFormat="1" ht="22.5" customHeight="1">
      <c r="A67" s="25" t="s">
        <v>74</v>
      </c>
      <c r="B67" s="38" t="s">
        <v>132</v>
      </c>
      <c r="C67" s="26">
        <v>3047</v>
      </c>
      <c r="D67" s="40" t="s">
        <v>87</v>
      </c>
      <c r="E67" s="74" t="s">
        <v>219</v>
      </c>
      <c r="F67" s="47">
        <v>1200500</v>
      </c>
      <c r="G67" s="56">
        <v>1200500</v>
      </c>
      <c r="H67" s="53"/>
      <c r="I67" s="53"/>
      <c r="J67" s="53"/>
      <c r="K67" s="17">
        <f t="shared" si="5"/>
        <v>0</v>
      </c>
      <c r="L67" s="53"/>
      <c r="M67" s="53"/>
      <c r="N67" s="53"/>
      <c r="O67" s="53"/>
      <c r="P67" s="53"/>
      <c r="Q67" s="17">
        <f t="shared" si="4"/>
        <v>1200500</v>
      </c>
    </row>
    <row r="68" spans="1:17" s="12" customFormat="1" ht="138.75" customHeight="1">
      <c r="A68" s="41"/>
      <c r="B68" s="42"/>
      <c r="C68" s="26"/>
      <c r="D68" s="29"/>
      <c r="E68" s="107" t="s">
        <v>264</v>
      </c>
      <c r="F68" s="17">
        <f>SUM(F61:F67)</f>
        <v>32983500</v>
      </c>
      <c r="G68" s="56">
        <f>SUM(G61:G67)</f>
        <v>32983500</v>
      </c>
      <c r="H68" s="17">
        <f t="shared" ref="H68:P68" si="12">H69+H70+H71+H72+H73</f>
        <v>0</v>
      </c>
      <c r="I68" s="17">
        <f t="shared" si="12"/>
        <v>0</v>
      </c>
      <c r="J68" s="17">
        <f t="shared" si="12"/>
        <v>0</v>
      </c>
      <c r="K68" s="17">
        <f t="shared" si="5"/>
        <v>0</v>
      </c>
      <c r="L68" s="17">
        <f t="shared" si="12"/>
        <v>0</v>
      </c>
      <c r="M68" s="17"/>
      <c r="N68" s="17">
        <f t="shared" si="12"/>
        <v>0</v>
      </c>
      <c r="O68" s="17">
        <f t="shared" si="12"/>
        <v>0</v>
      </c>
      <c r="P68" s="17">
        <f t="shared" si="12"/>
        <v>0</v>
      </c>
      <c r="Q68" s="17">
        <f t="shared" si="4"/>
        <v>32983500</v>
      </c>
    </row>
    <row r="69" spans="1:17" s="12" customFormat="1" ht="35.25" customHeight="1">
      <c r="A69" s="41"/>
      <c r="B69" s="38" t="s">
        <v>220</v>
      </c>
      <c r="C69" s="75">
        <v>3081</v>
      </c>
      <c r="D69" s="64">
        <v>1010</v>
      </c>
      <c r="E69" s="74" t="s">
        <v>225</v>
      </c>
      <c r="F69" s="47">
        <v>10361100</v>
      </c>
      <c r="G69" s="56">
        <v>10361100</v>
      </c>
      <c r="H69" s="56"/>
      <c r="I69" s="56"/>
      <c r="J69" s="53"/>
      <c r="K69" s="17">
        <f t="shared" si="5"/>
        <v>0</v>
      </c>
      <c r="L69" s="53"/>
      <c r="M69" s="53"/>
      <c r="N69" s="53"/>
      <c r="O69" s="53"/>
      <c r="P69" s="53"/>
      <c r="Q69" s="17">
        <f t="shared" si="4"/>
        <v>10361100</v>
      </c>
    </row>
    <row r="70" spans="1:17" s="12" customFormat="1" ht="39.75" customHeight="1">
      <c r="A70" s="41"/>
      <c r="B70" s="38" t="s">
        <v>221</v>
      </c>
      <c r="C70" s="75">
        <v>3082</v>
      </c>
      <c r="D70" s="64">
        <v>1010</v>
      </c>
      <c r="E70" s="74" t="s">
        <v>226</v>
      </c>
      <c r="F70" s="47">
        <v>2942100</v>
      </c>
      <c r="G70" s="56">
        <v>2942100</v>
      </c>
      <c r="H70" s="56"/>
      <c r="I70" s="56"/>
      <c r="J70" s="53"/>
      <c r="K70" s="17">
        <f t="shared" si="5"/>
        <v>0</v>
      </c>
      <c r="L70" s="53"/>
      <c r="M70" s="53"/>
      <c r="N70" s="53"/>
      <c r="O70" s="53"/>
      <c r="P70" s="53"/>
      <c r="Q70" s="17">
        <f t="shared" si="4"/>
        <v>2942100</v>
      </c>
    </row>
    <row r="71" spans="1:17" s="12" customFormat="1" ht="35.25" customHeight="1">
      <c r="A71" s="41"/>
      <c r="B71" s="38" t="s">
        <v>222</v>
      </c>
      <c r="C71" s="75">
        <v>3083</v>
      </c>
      <c r="D71" s="64">
        <v>1010</v>
      </c>
      <c r="E71" s="74" t="s">
        <v>197</v>
      </c>
      <c r="F71" s="47">
        <v>1100000</v>
      </c>
      <c r="G71" s="56">
        <v>1100000</v>
      </c>
      <c r="H71" s="56"/>
      <c r="I71" s="56"/>
      <c r="J71" s="53"/>
      <c r="K71" s="17">
        <f t="shared" si="5"/>
        <v>0</v>
      </c>
      <c r="L71" s="53"/>
      <c r="M71" s="53"/>
      <c r="N71" s="53"/>
      <c r="O71" s="53"/>
      <c r="P71" s="53"/>
      <c r="Q71" s="17">
        <f t="shared" si="4"/>
        <v>1100000</v>
      </c>
    </row>
    <row r="72" spans="1:17" s="12" customFormat="1" ht="42.75" customHeight="1">
      <c r="A72" s="41"/>
      <c r="B72" s="38" t="s">
        <v>223</v>
      </c>
      <c r="C72" s="75">
        <v>3084</v>
      </c>
      <c r="D72" s="64">
        <v>1040</v>
      </c>
      <c r="E72" s="74" t="s">
        <v>227</v>
      </c>
      <c r="F72" s="47">
        <v>120000</v>
      </c>
      <c r="G72" s="56">
        <v>120000</v>
      </c>
      <c r="H72" s="56"/>
      <c r="I72" s="56"/>
      <c r="J72" s="53"/>
      <c r="K72" s="17">
        <f t="shared" si="5"/>
        <v>0</v>
      </c>
      <c r="L72" s="53"/>
      <c r="M72" s="53"/>
      <c r="N72" s="53"/>
      <c r="O72" s="53"/>
      <c r="P72" s="53"/>
      <c r="Q72" s="17">
        <f t="shared" si="4"/>
        <v>120000</v>
      </c>
    </row>
    <row r="73" spans="1:17" s="12" customFormat="1" ht="41.25" customHeight="1">
      <c r="A73" s="41"/>
      <c r="B73" s="38" t="s">
        <v>224</v>
      </c>
      <c r="C73" s="75">
        <v>3085</v>
      </c>
      <c r="D73" s="64">
        <v>1010</v>
      </c>
      <c r="E73" s="74" t="s">
        <v>228</v>
      </c>
      <c r="F73" s="47">
        <v>40000</v>
      </c>
      <c r="G73" s="56">
        <v>40000</v>
      </c>
      <c r="H73" s="56"/>
      <c r="I73" s="56"/>
      <c r="J73" s="53"/>
      <c r="K73" s="17">
        <f t="shared" si="5"/>
        <v>0</v>
      </c>
      <c r="L73" s="53"/>
      <c r="M73" s="53"/>
      <c r="N73" s="53"/>
      <c r="O73" s="53"/>
      <c r="P73" s="53"/>
      <c r="Q73" s="17">
        <f t="shared" si="4"/>
        <v>40000</v>
      </c>
    </row>
    <row r="74" spans="1:17" s="12" customFormat="1" ht="141" customHeight="1">
      <c r="A74" s="41"/>
      <c r="B74" s="42"/>
      <c r="C74" s="26"/>
      <c r="D74" s="64"/>
      <c r="E74" s="107" t="s">
        <v>264</v>
      </c>
      <c r="F74" s="47">
        <f>SUM(F69:F73)</f>
        <v>14563200</v>
      </c>
      <c r="G74" s="82">
        <f>SUM(G69:G73)</f>
        <v>14563200</v>
      </c>
      <c r="H74" s="56"/>
      <c r="I74" s="56"/>
      <c r="J74" s="53"/>
      <c r="K74" s="17">
        <f t="shared" si="5"/>
        <v>0</v>
      </c>
      <c r="L74" s="53"/>
      <c r="M74" s="53"/>
      <c r="N74" s="53"/>
      <c r="O74" s="53"/>
      <c r="P74" s="53"/>
      <c r="Q74" s="17">
        <f t="shared" si="4"/>
        <v>14563200</v>
      </c>
    </row>
    <row r="75" spans="1:17" s="12" customFormat="1" ht="44.25" customHeight="1">
      <c r="A75" s="41" t="s">
        <v>77</v>
      </c>
      <c r="B75" s="77" t="s">
        <v>133</v>
      </c>
      <c r="C75" s="108">
        <v>3104</v>
      </c>
      <c r="D75" s="23" t="s">
        <v>14</v>
      </c>
      <c r="E75" s="109" t="s">
        <v>13</v>
      </c>
      <c r="F75" s="17">
        <v>2008800</v>
      </c>
      <c r="G75" s="56">
        <v>2008800</v>
      </c>
      <c r="H75" s="56">
        <v>1462400</v>
      </c>
      <c r="I75" s="56"/>
      <c r="J75" s="53"/>
      <c r="K75" s="17">
        <f t="shared" si="5"/>
        <v>0</v>
      </c>
      <c r="L75" s="53"/>
      <c r="M75" s="53"/>
      <c r="N75" s="53"/>
      <c r="O75" s="53"/>
      <c r="P75" s="53"/>
      <c r="Q75" s="17">
        <f t="shared" si="4"/>
        <v>2008800</v>
      </c>
    </row>
    <row r="76" spans="1:17" s="12" customFormat="1" ht="60.75" customHeight="1">
      <c r="A76" s="42" t="s">
        <v>43</v>
      </c>
      <c r="B76" s="42" t="s">
        <v>195</v>
      </c>
      <c r="C76" s="26">
        <v>3160</v>
      </c>
      <c r="D76" s="23" t="s">
        <v>15</v>
      </c>
      <c r="E76" s="35" t="s">
        <v>196</v>
      </c>
      <c r="F76" s="17">
        <v>60000</v>
      </c>
      <c r="G76" s="56">
        <v>60000</v>
      </c>
      <c r="H76" s="17"/>
      <c r="I76" s="17"/>
      <c r="J76" s="17"/>
      <c r="K76" s="17">
        <f t="shared" si="5"/>
        <v>0</v>
      </c>
      <c r="L76" s="17"/>
      <c r="M76" s="17"/>
      <c r="N76" s="17"/>
      <c r="O76" s="17"/>
      <c r="P76" s="17"/>
      <c r="Q76" s="17">
        <f t="shared" si="4"/>
        <v>60000</v>
      </c>
    </row>
    <row r="77" spans="1:17" s="12" customFormat="1" ht="41.25" customHeight="1">
      <c r="A77" s="38"/>
      <c r="B77" s="38" t="s">
        <v>200</v>
      </c>
      <c r="C77" s="75">
        <v>3171</v>
      </c>
      <c r="D77" s="23" t="s">
        <v>15</v>
      </c>
      <c r="E77" s="51" t="s">
        <v>198</v>
      </c>
      <c r="F77" s="17">
        <v>12600</v>
      </c>
      <c r="G77" s="56">
        <v>12600</v>
      </c>
      <c r="H77" s="56"/>
      <c r="I77" s="56"/>
      <c r="J77" s="53"/>
      <c r="K77" s="17">
        <f t="shared" si="5"/>
        <v>0</v>
      </c>
      <c r="L77" s="53"/>
      <c r="M77" s="53"/>
      <c r="N77" s="53"/>
      <c r="O77" s="53"/>
      <c r="P77" s="53"/>
      <c r="Q77" s="17">
        <f t="shared" ref="Q77:Q104" si="13">F77+K77</f>
        <v>12600</v>
      </c>
    </row>
    <row r="78" spans="1:17" s="12" customFormat="1" ht="56.25" customHeight="1">
      <c r="A78" s="38"/>
      <c r="B78" s="38"/>
      <c r="C78" s="75"/>
      <c r="D78" s="23"/>
      <c r="E78" s="110" t="s">
        <v>266</v>
      </c>
      <c r="F78" s="17">
        <f>F77</f>
        <v>12600</v>
      </c>
      <c r="G78" s="56">
        <f>G77</f>
        <v>12600</v>
      </c>
      <c r="H78" s="17">
        <f>H77</f>
        <v>0</v>
      </c>
      <c r="I78" s="56"/>
      <c r="J78" s="53"/>
      <c r="K78" s="17">
        <f t="shared" si="5"/>
        <v>0</v>
      </c>
      <c r="L78" s="53"/>
      <c r="M78" s="53"/>
      <c r="N78" s="53"/>
      <c r="O78" s="53"/>
      <c r="P78" s="53"/>
      <c r="Q78" s="17">
        <f t="shared" si="13"/>
        <v>12600</v>
      </c>
    </row>
    <row r="79" spans="1:17" s="12" customFormat="1" ht="54.75" customHeight="1">
      <c r="A79" s="42" t="s">
        <v>42</v>
      </c>
      <c r="B79" s="38" t="s">
        <v>199</v>
      </c>
      <c r="C79" s="64">
        <v>3180</v>
      </c>
      <c r="D79" s="23" t="s">
        <v>62</v>
      </c>
      <c r="E79" s="109" t="s">
        <v>134</v>
      </c>
      <c r="F79" s="17">
        <v>509000</v>
      </c>
      <c r="G79" s="56">
        <v>509000</v>
      </c>
      <c r="H79" s="56"/>
      <c r="I79" s="56"/>
      <c r="J79" s="18"/>
      <c r="K79" s="17">
        <f t="shared" si="5"/>
        <v>0</v>
      </c>
      <c r="L79" s="18"/>
      <c r="M79" s="18"/>
      <c r="N79" s="18"/>
      <c r="O79" s="18"/>
      <c r="P79" s="18"/>
      <c r="Q79" s="17">
        <f t="shared" si="13"/>
        <v>509000</v>
      </c>
    </row>
    <row r="80" spans="1:17" s="12" customFormat="1" ht="23.25" customHeight="1">
      <c r="A80" s="42" t="s">
        <v>78</v>
      </c>
      <c r="B80" s="38" t="s">
        <v>201</v>
      </c>
      <c r="C80" s="26">
        <v>3191</v>
      </c>
      <c r="D80" s="23" t="s">
        <v>88</v>
      </c>
      <c r="E80" s="72" t="s">
        <v>79</v>
      </c>
      <c r="F80" s="17">
        <v>88000</v>
      </c>
      <c r="G80" s="56">
        <v>88000</v>
      </c>
      <c r="H80" s="56"/>
      <c r="I80" s="56"/>
      <c r="J80" s="56"/>
      <c r="K80" s="17">
        <f t="shared" si="5"/>
        <v>0</v>
      </c>
      <c r="L80" s="56"/>
      <c r="M80" s="56"/>
      <c r="N80" s="56"/>
      <c r="O80" s="56"/>
      <c r="P80" s="56"/>
      <c r="Q80" s="17">
        <f t="shared" si="13"/>
        <v>88000</v>
      </c>
    </row>
    <row r="81" spans="1:17" s="12" customFormat="1" ht="107.25" customHeight="1">
      <c r="A81" s="38" t="s">
        <v>37</v>
      </c>
      <c r="B81" s="42" t="s">
        <v>135</v>
      </c>
      <c r="C81" s="26">
        <v>3230</v>
      </c>
      <c r="D81" s="23" t="s">
        <v>87</v>
      </c>
      <c r="E81" s="74" t="s">
        <v>194</v>
      </c>
      <c r="F81" s="17">
        <v>657400</v>
      </c>
      <c r="G81" s="56">
        <v>657400</v>
      </c>
      <c r="H81" s="56"/>
      <c r="I81" s="56"/>
      <c r="J81" s="18"/>
      <c r="K81" s="17">
        <f t="shared" si="5"/>
        <v>0</v>
      </c>
      <c r="L81" s="18"/>
      <c r="M81" s="18"/>
      <c r="N81" s="18"/>
      <c r="O81" s="18"/>
      <c r="P81" s="18"/>
      <c r="Q81" s="17">
        <f t="shared" si="13"/>
        <v>657400</v>
      </c>
    </row>
    <row r="82" spans="1:17" s="12" customFormat="1" ht="153.75" customHeight="1">
      <c r="A82" s="38"/>
      <c r="B82" s="38"/>
      <c r="C82" s="26"/>
      <c r="D82" s="23"/>
      <c r="E82" s="107" t="s">
        <v>265</v>
      </c>
      <c r="F82" s="17">
        <f>F81</f>
        <v>657400</v>
      </c>
      <c r="G82" s="56">
        <f>G81</f>
        <v>657400</v>
      </c>
      <c r="H82" s="17">
        <f>H81</f>
        <v>0</v>
      </c>
      <c r="I82" s="56"/>
      <c r="J82" s="18"/>
      <c r="K82" s="17">
        <f t="shared" si="5"/>
        <v>0</v>
      </c>
      <c r="L82" s="18"/>
      <c r="M82" s="18"/>
      <c r="N82" s="18"/>
      <c r="O82" s="18"/>
      <c r="P82" s="18"/>
      <c r="Q82" s="17">
        <f t="shared" si="13"/>
        <v>657400</v>
      </c>
    </row>
    <row r="83" spans="1:17" s="76" customFormat="1" ht="28.5" customHeight="1">
      <c r="A83" s="25" t="s">
        <v>47</v>
      </c>
      <c r="B83" s="38" t="s">
        <v>193</v>
      </c>
      <c r="C83" s="26">
        <v>3242</v>
      </c>
      <c r="D83" s="23" t="s">
        <v>86</v>
      </c>
      <c r="E83" s="35" t="s">
        <v>192</v>
      </c>
      <c r="F83" s="17">
        <v>1174200</v>
      </c>
      <c r="G83" s="56">
        <v>1174200</v>
      </c>
      <c r="H83" s="56"/>
      <c r="I83" s="56"/>
      <c r="J83" s="56"/>
      <c r="K83" s="17">
        <f t="shared" si="5"/>
        <v>0</v>
      </c>
      <c r="L83" s="56"/>
      <c r="M83" s="56"/>
      <c r="N83" s="56"/>
      <c r="O83" s="56"/>
      <c r="P83" s="56"/>
      <c r="Q83" s="17">
        <f t="shared" si="13"/>
        <v>1174200</v>
      </c>
    </row>
    <row r="84" spans="1:17" s="12" customFormat="1" ht="28.5" customHeight="1">
      <c r="A84" s="41"/>
      <c r="B84" s="49">
        <v>1000000</v>
      </c>
      <c r="C84" s="49">
        <v>10</v>
      </c>
      <c r="D84" s="57"/>
      <c r="E84" s="20" t="s">
        <v>4</v>
      </c>
      <c r="F84" s="17">
        <f>F85</f>
        <v>15786200</v>
      </c>
      <c r="G84" s="17">
        <f t="shared" ref="G84:P84" si="14">G85</f>
        <v>15786200</v>
      </c>
      <c r="H84" s="17">
        <f t="shared" si="14"/>
        <v>10603200</v>
      </c>
      <c r="I84" s="17">
        <f t="shared" si="14"/>
        <v>0</v>
      </c>
      <c r="J84" s="17">
        <f t="shared" si="14"/>
        <v>0</v>
      </c>
      <c r="K84" s="17">
        <f t="shared" si="14"/>
        <v>1210100</v>
      </c>
      <c r="L84" s="17">
        <f t="shared" si="14"/>
        <v>450000</v>
      </c>
      <c r="M84" s="17">
        <f t="shared" si="14"/>
        <v>760100</v>
      </c>
      <c r="N84" s="17">
        <f t="shared" si="14"/>
        <v>614500</v>
      </c>
      <c r="O84" s="17">
        <f t="shared" si="14"/>
        <v>0</v>
      </c>
      <c r="P84" s="17">
        <f t="shared" si="14"/>
        <v>450000</v>
      </c>
      <c r="Q84" s="17">
        <f t="shared" si="13"/>
        <v>16996300</v>
      </c>
    </row>
    <row r="85" spans="1:17" s="12" customFormat="1" ht="35.25" customHeight="1">
      <c r="A85" s="41"/>
      <c r="B85" s="49">
        <v>1010000</v>
      </c>
      <c r="C85" s="49">
        <v>10</v>
      </c>
      <c r="D85" s="36"/>
      <c r="E85" s="20" t="s">
        <v>66</v>
      </c>
      <c r="F85" s="17">
        <f>F86+F87+F88+F89+F90+F91+F92+F93+F94+F95+F96+F97+F98+F99</f>
        <v>15786200</v>
      </c>
      <c r="G85" s="17">
        <f t="shared" ref="G85:P85" si="15">G86+G87+G88+G89+G90+G91+G92+G93+G94+G95+G96+G97+G98+G99</f>
        <v>15786200</v>
      </c>
      <c r="H85" s="17">
        <f t="shared" si="15"/>
        <v>10603200</v>
      </c>
      <c r="I85" s="17">
        <f t="shared" si="15"/>
        <v>0</v>
      </c>
      <c r="J85" s="17">
        <f t="shared" si="15"/>
        <v>0</v>
      </c>
      <c r="K85" s="17">
        <f t="shared" si="15"/>
        <v>1210100</v>
      </c>
      <c r="L85" s="17">
        <f t="shared" si="15"/>
        <v>450000</v>
      </c>
      <c r="M85" s="17">
        <f t="shared" si="15"/>
        <v>760100</v>
      </c>
      <c r="N85" s="17">
        <f t="shared" si="15"/>
        <v>614500</v>
      </c>
      <c r="O85" s="17">
        <f t="shared" si="15"/>
        <v>0</v>
      </c>
      <c r="P85" s="17">
        <f t="shared" si="15"/>
        <v>450000</v>
      </c>
      <c r="Q85" s="17">
        <f t="shared" si="13"/>
        <v>16996300</v>
      </c>
    </row>
    <row r="86" spans="1:17" s="12" customFormat="1" ht="42" customHeight="1">
      <c r="A86" s="41" t="s">
        <v>41</v>
      </c>
      <c r="B86" s="38" t="s">
        <v>175</v>
      </c>
      <c r="C86" s="26">
        <v>1100</v>
      </c>
      <c r="D86" s="23" t="s">
        <v>98</v>
      </c>
      <c r="E86" s="35" t="s">
        <v>253</v>
      </c>
      <c r="F86" s="47">
        <v>9599600</v>
      </c>
      <c r="G86" s="56">
        <v>9599600</v>
      </c>
      <c r="H86" s="56">
        <v>7774700</v>
      </c>
      <c r="I86" s="18"/>
      <c r="J86" s="18"/>
      <c r="K86" s="17">
        <f t="shared" ref="K86:K104" si="16">M86+P86</f>
        <v>749700</v>
      </c>
      <c r="L86" s="56"/>
      <c r="M86" s="56">
        <v>749700</v>
      </c>
      <c r="N86" s="56">
        <v>614500</v>
      </c>
      <c r="O86" s="56"/>
      <c r="P86" s="56"/>
      <c r="Q86" s="17">
        <f t="shared" si="13"/>
        <v>10349300</v>
      </c>
    </row>
    <row r="87" spans="1:17" s="76" customFormat="1" ht="30" customHeight="1">
      <c r="A87" s="43" t="s">
        <v>67</v>
      </c>
      <c r="B87" s="36">
        <v>1013131</v>
      </c>
      <c r="C87" s="26">
        <v>3131</v>
      </c>
      <c r="D87" s="23" t="s">
        <v>87</v>
      </c>
      <c r="E87" s="35" t="s">
        <v>234</v>
      </c>
      <c r="F87" s="47">
        <v>18800</v>
      </c>
      <c r="G87" s="56">
        <v>18800</v>
      </c>
      <c r="H87" s="56"/>
      <c r="I87" s="56"/>
      <c r="J87" s="56"/>
      <c r="K87" s="17">
        <f t="shared" si="16"/>
        <v>0</v>
      </c>
      <c r="L87" s="56"/>
      <c r="M87" s="56"/>
      <c r="N87" s="56"/>
      <c r="O87" s="56"/>
      <c r="P87" s="56"/>
      <c r="Q87" s="17">
        <f t="shared" si="13"/>
        <v>18800</v>
      </c>
    </row>
    <row r="88" spans="1:17" s="12" customFormat="1" ht="44.25" customHeight="1">
      <c r="A88" s="42" t="s">
        <v>46</v>
      </c>
      <c r="B88" s="36">
        <v>1013140</v>
      </c>
      <c r="C88" s="44">
        <v>3140</v>
      </c>
      <c r="D88" s="50" t="s">
        <v>87</v>
      </c>
      <c r="E88" s="48" t="s">
        <v>1</v>
      </c>
      <c r="F88" s="17">
        <v>199900</v>
      </c>
      <c r="G88" s="56">
        <v>199900</v>
      </c>
      <c r="H88" s="56"/>
      <c r="I88" s="18"/>
      <c r="J88" s="18"/>
      <c r="K88" s="17">
        <f t="shared" si="16"/>
        <v>0</v>
      </c>
      <c r="L88" s="56"/>
      <c r="M88" s="56"/>
      <c r="N88" s="56"/>
      <c r="O88" s="56"/>
      <c r="P88" s="56"/>
      <c r="Q88" s="17">
        <f t="shared" si="13"/>
        <v>199900</v>
      </c>
    </row>
    <row r="89" spans="1:17" s="12" customFormat="1" ht="27.75" customHeight="1">
      <c r="A89" s="25" t="s">
        <v>38</v>
      </c>
      <c r="B89" s="38" t="s">
        <v>141</v>
      </c>
      <c r="C89" s="23" t="s">
        <v>137</v>
      </c>
      <c r="D89" s="23" t="s">
        <v>17</v>
      </c>
      <c r="E89" s="27" t="s">
        <v>138</v>
      </c>
      <c r="F89" s="17">
        <v>739600</v>
      </c>
      <c r="G89" s="56">
        <v>739600</v>
      </c>
      <c r="H89" s="56">
        <v>523500</v>
      </c>
      <c r="I89" s="56"/>
      <c r="J89" s="18"/>
      <c r="K89" s="17">
        <f t="shared" si="16"/>
        <v>0</v>
      </c>
      <c r="L89" s="56"/>
      <c r="M89" s="56"/>
      <c r="N89" s="56"/>
      <c r="O89" s="56"/>
      <c r="P89" s="56"/>
      <c r="Q89" s="17">
        <f t="shared" si="13"/>
        <v>739600</v>
      </c>
    </row>
    <row r="90" spans="1:17" s="12" customFormat="1" ht="27.75" customHeight="1">
      <c r="A90" s="25" t="s">
        <v>39</v>
      </c>
      <c r="B90" s="38" t="s">
        <v>142</v>
      </c>
      <c r="C90" s="23" t="s">
        <v>139</v>
      </c>
      <c r="D90" s="23" t="s">
        <v>17</v>
      </c>
      <c r="E90" s="35" t="s">
        <v>178</v>
      </c>
      <c r="F90" s="17">
        <v>1044500</v>
      </c>
      <c r="G90" s="56">
        <v>1044500</v>
      </c>
      <c r="H90" s="56">
        <v>676900</v>
      </c>
      <c r="I90" s="56"/>
      <c r="J90" s="18"/>
      <c r="K90" s="17">
        <f t="shared" si="16"/>
        <v>10400</v>
      </c>
      <c r="L90" s="56"/>
      <c r="M90" s="56">
        <v>10400</v>
      </c>
      <c r="N90" s="56"/>
      <c r="O90" s="56"/>
      <c r="P90" s="56"/>
      <c r="Q90" s="17">
        <f t="shared" si="13"/>
        <v>1054900</v>
      </c>
    </row>
    <row r="91" spans="1:17" s="12" customFormat="1" ht="35.25" customHeight="1">
      <c r="A91" s="25" t="s">
        <v>40</v>
      </c>
      <c r="B91" s="38" t="s">
        <v>143</v>
      </c>
      <c r="C91" s="23" t="s">
        <v>18</v>
      </c>
      <c r="D91" s="23" t="s">
        <v>19</v>
      </c>
      <c r="E91" s="51" t="s">
        <v>140</v>
      </c>
      <c r="F91" s="17">
        <v>475300</v>
      </c>
      <c r="G91" s="56">
        <v>475300</v>
      </c>
      <c r="H91" s="56">
        <v>238200</v>
      </c>
      <c r="I91" s="56"/>
      <c r="J91" s="18"/>
      <c r="K91" s="17">
        <f t="shared" si="16"/>
        <v>0</v>
      </c>
      <c r="L91" s="56"/>
      <c r="M91" s="56"/>
      <c r="N91" s="56"/>
      <c r="O91" s="56"/>
      <c r="P91" s="56"/>
      <c r="Q91" s="17">
        <f t="shared" si="13"/>
        <v>475300</v>
      </c>
    </row>
    <row r="92" spans="1:17" s="12" customFormat="1" ht="25.5" customHeight="1">
      <c r="A92" s="25"/>
      <c r="B92" s="38" t="s">
        <v>215</v>
      </c>
      <c r="C92" s="29">
        <v>4081</v>
      </c>
      <c r="D92" s="45" t="s">
        <v>20</v>
      </c>
      <c r="E92" s="46" t="s">
        <v>203</v>
      </c>
      <c r="F92" s="47">
        <v>415900</v>
      </c>
      <c r="G92" s="56">
        <v>415900</v>
      </c>
      <c r="H92" s="56">
        <v>314500</v>
      </c>
      <c r="I92" s="53"/>
      <c r="J92" s="53"/>
      <c r="K92" s="17">
        <f t="shared" si="16"/>
        <v>0</v>
      </c>
      <c r="L92" s="53"/>
      <c r="M92" s="53"/>
      <c r="N92" s="53"/>
      <c r="O92" s="53"/>
      <c r="P92" s="53"/>
      <c r="Q92" s="17">
        <f t="shared" si="13"/>
        <v>415900</v>
      </c>
    </row>
    <row r="93" spans="1:17" s="12" customFormat="1" ht="25.5" customHeight="1">
      <c r="A93" s="25"/>
      <c r="B93" s="38" t="s">
        <v>216</v>
      </c>
      <c r="C93" s="29">
        <v>4082</v>
      </c>
      <c r="D93" s="45" t="s">
        <v>20</v>
      </c>
      <c r="E93" s="46" t="s">
        <v>204</v>
      </c>
      <c r="F93" s="47">
        <v>427200</v>
      </c>
      <c r="G93" s="56">
        <v>427200</v>
      </c>
      <c r="H93" s="56"/>
      <c r="I93" s="53"/>
      <c r="J93" s="53"/>
      <c r="K93" s="17">
        <f t="shared" si="16"/>
        <v>0</v>
      </c>
      <c r="L93" s="53"/>
      <c r="M93" s="53"/>
      <c r="N93" s="53"/>
      <c r="O93" s="53"/>
      <c r="P93" s="53"/>
      <c r="Q93" s="17">
        <f t="shared" si="13"/>
        <v>427200</v>
      </c>
    </row>
    <row r="94" spans="1:17" s="12" customFormat="1" ht="32.25" customHeight="1">
      <c r="A94" s="25" t="s">
        <v>27</v>
      </c>
      <c r="B94" s="23" t="s">
        <v>148</v>
      </c>
      <c r="C94" s="23" t="s">
        <v>23</v>
      </c>
      <c r="D94" s="42" t="s">
        <v>21</v>
      </c>
      <c r="E94" s="111" t="s">
        <v>22</v>
      </c>
      <c r="F94" s="17">
        <v>83700</v>
      </c>
      <c r="G94" s="56">
        <v>83700</v>
      </c>
      <c r="H94" s="53"/>
      <c r="I94" s="53"/>
      <c r="J94" s="53"/>
      <c r="K94" s="17">
        <f t="shared" si="16"/>
        <v>0</v>
      </c>
      <c r="L94" s="53"/>
      <c r="M94" s="53"/>
      <c r="N94" s="53"/>
      <c r="O94" s="53"/>
      <c r="P94" s="53"/>
      <c r="Q94" s="17">
        <f t="shared" si="13"/>
        <v>83700</v>
      </c>
    </row>
    <row r="95" spans="1:17" s="12" customFormat="1" ht="32.25" customHeight="1">
      <c r="A95" s="25" t="s">
        <v>147</v>
      </c>
      <c r="B95" s="23" t="s">
        <v>149</v>
      </c>
      <c r="C95" s="23" t="s">
        <v>144</v>
      </c>
      <c r="D95" s="42" t="s">
        <v>21</v>
      </c>
      <c r="E95" s="111" t="s">
        <v>145</v>
      </c>
      <c r="F95" s="17">
        <v>26100</v>
      </c>
      <c r="G95" s="56">
        <v>26100</v>
      </c>
      <c r="H95" s="53"/>
      <c r="I95" s="53"/>
      <c r="J95" s="53"/>
      <c r="K95" s="17">
        <f t="shared" si="16"/>
        <v>0</v>
      </c>
      <c r="L95" s="53"/>
      <c r="M95" s="53"/>
      <c r="N95" s="53"/>
      <c r="O95" s="53"/>
      <c r="P95" s="53"/>
      <c r="Q95" s="17">
        <f t="shared" si="13"/>
        <v>26100</v>
      </c>
    </row>
    <row r="96" spans="1:17" s="76" customFormat="1" ht="29.25" customHeight="1">
      <c r="A96" s="25" t="s">
        <v>28</v>
      </c>
      <c r="B96" s="23" t="s">
        <v>150</v>
      </c>
      <c r="C96" s="23" t="s">
        <v>81</v>
      </c>
      <c r="D96" s="42" t="s">
        <v>21</v>
      </c>
      <c r="E96" s="111" t="s">
        <v>24</v>
      </c>
      <c r="F96" s="17">
        <v>1593500</v>
      </c>
      <c r="G96" s="56">
        <v>1593500</v>
      </c>
      <c r="H96" s="56">
        <v>1075400</v>
      </c>
      <c r="I96" s="56"/>
      <c r="J96" s="56"/>
      <c r="K96" s="17">
        <f t="shared" si="16"/>
        <v>0</v>
      </c>
      <c r="L96" s="56"/>
      <c r="M96" s="56"/>
      <c r="N96" s="56"/>
      <c r="O96" s="56"/>
      <c r="P96" s="56"/>
      <c r="Q96" s="17">
        <f t="shared" si="13"/>
        <v>1593500</v>
      </c>
    </row>
    <row r="97" spans="1:18" s="12" customFormat="1" ht="24.75" customHeight="1">
      <c r="A97" s="25" t="s">
        <v>29</v>
      </c>
      <c r="B97" s="23" t="s">
        <v>151</v>
      </c>
      <c r="C97" s="23" t="s">
        <v>80</v>
      </c>
      <c r="D97" s="42" t="s">
        <v>21</v>
      </c>
      <c r="E97" s="27" t="s">
        <v>146</v>
      </c>
      <c r="F97" s="17">
        <v>842100</v>
      </c>
      <c r="G97" s="56">
        <v>842100</v>
      </c>
      <c r="H97" s="53"/>
      <c r="I97" s="53"/>
      <c r="J97" s="53"/>
      <c r="K97" s="17">
        <f t="shared" si="16"/>
        <v>0</v>
      </c>
      <c r="L97" s="53"/>
      <c r="M97" s="53"/>
      <c r="N97" s="53"/>
      <c r="O97" s="53"/>
      <c r="P97" s="53"/>
      <c r="Q97" s="17">
        <f t="shared" si="13"/>
        <v>842100</v>
      </c>
    </row>
    <row r="98" spans="1:18" s="76" customFormat="1" ht="33.75" customHeight="1">
      <c r="A98" s="25" t="s">
        <v>30</v>
      </c>
      <c r="B98" s="23" t="s">
        <v>152</v>
      </c>
      <c r="C98" s="61" t="s">
        <v>83</v>
      </c>
      <c r="D98" s="43" t="s">
        <v>21</v>
      </c>
      <c r="E98" s="35" t="s">
        <v>82</v>
      </c>
      <c r="F98" s="17">
        <v>320000</v>
      </c>
      <c r="G98" s="56">
        <v>320000</v>
      </c>
      <c r="H98" s="56"/>
      <c r="I98" s="56"/>
      <c r="J98" s="56"/>
      <c r="K98" s="17">
        <f t="shared" si="16"/>
        <v>0</v>
      </c>
      <c r="L98" s="56"/>
      <c r="M98" s="56"/>
      <c r="N98" s="56"/>
      <c r="O98" s="56"/>
      <c r="P98" s="56"/>
      <c r="Q98" s="17">
        <f t="shared" si="13"/>
        <v>320000</v>
      </c>
    </row>
    <row r="99" spans="1:18" s="12" customFormat="1" ht="42" customHeight="1">
      <c r="A99" s="25"/>
      <c r="B99" s="88">
        <v>1017361</v>
      </c>
      <c r="C99" s="86" t="s">
        <v>257</v>
      </c>
      <c r="D99" s="86" t="s">
        <v>63</v>
      </c>
      <c r="E99" s="79" t="s">
        <v>259</v>
      </c>
      <c r="F99" s="52"/>
      <c r="G99" s="53"/>
      <c r="H99" s="53"/>
      <c r="I99" s="53"/>
      <c r="J99" s="53"/>
      <c r="K99" s="17">
        <f t="shared" si="16"/>
        <v>450000</v>
      </c>
      <c r="L99" s="56">
        <v>450000</v>
      </c>
      <c r="M99" s="56"/>
      <c r="N99" s="56"/>
      <c r="O99" s="56"/>
      <c r="P99" s="56">
        <v>450000</v>
      </c>
      <c r="Q99" s="17">
        <f t="shared" si="13"/>
        <v>450000</v>
      </c>
    </row>
    <row r="100" spans="1:18" s="12" customFormat="1" ht="24.75" customHeight="1">
      <c r="A100" s="16"/>
      <c r="B100" s="57" t="s">
        <v>179</v>
      </c>
      <c r="C100" s="112" t="s">
        <v>153</v>
      </c>
      <c r="D100" s="22"/>
      <c r="E100" s="20" t="s">
        <v>2</v>
      </c>
      <c r="F100" s="17">
        <f>F101</f>
        <v>23471100</v>
      </c>
      <c r="G100" s="17">
        <f t="shared" ref="G100:P100" si="17">G101</f>
        <v>22971100</v>
      </c>
      <c r="H100" s="17">
        <f t="shared" si="17"/>
        <v>0</v>
      </c>
      <c r="I100" s="17">
        <f t="shared" si="17"/>
        <v>0</v>
      </c>
      <c r="J100" s="17">
        <f t="shared" si="17"/>
        <v>0</v>
      </c>
      <c r="K100" s="17">
        <f t="shared" si="16"/>
        <v>0</v>
      </c>
      <c r="L100" s="56">
        <f t="shared" si="17"/>
        <v>0</v>
      </c>
      <c r="M100" s="56"/>
      <c r="N100" s="56">
        <f t="shared" si="17"/>
        <v>0</v>
      </c>
      <c r="O100" s="56">
        <f t="shared" si="17"/>
        <v>0</v>
      </c>
      <c r="P100" s="56">
        <f t="shared" si="17"/>
        <v>0</v>
      </c>
      <c r="Q100" s="17">
        <f t="shared" si="13"/>
        <v>23471100</v>
      </c>
    </row>
    <row r="101" spans="1:18" s="12" customFormat="1" ht="24.75" customHeight="1">
      <c r="A101" s="16"/>
      <c r="B101" s="57" t="s">
        <v>180</v>
      </c>
      <c r="C101" s="112" t="s">
        <v>153</v>
      </c>
      <c r="D101" s="22"/>
      <c r="E101" s="20" t="s">
        <v>3</v>
      </c>
      <c r="F101" s="17">
        <f>F102+F103+F104</f>
        <v>23471100</v>
      </c>
      <c r="G101" s="17">
        <f t="shared" ref="G101:P101" si="18">G102+G103+G104</f>
        <v>22971100</v>
      </c>
      <c r="H101" s="17">
        <f t="shared" si="18"/>
        <v>0</v>
      </c>
      <c r="I101" s="17">
        <f t="shared" si="18"/>
        <v>0</v>
      </c>
      <c r="J101" s="17">
        <f t="shared" si="18"/>
        <v>0</v>
      </c>
      <c r="K101" s="17">
        <f t="shared" si="18"/>
        <v>0</v>
      </c>
      <c r="L101" s="17">
        <f t="shared" si="18"/>
        <v>0</v>
      </c>
      <c r="M101" s="17">
        <f t="shared" si="18"/>
        <v>0</v>
      </c>
      <c r="N101" s="17">
        <f t="shared" si="18"/>
        <v>0</v>
      </c>
      <c r="O101" s="17">
        <f t="shared" si="18"/>
        <v>0</v>
      </c>
      <c r="P101" s="17">
        <f t="shared" si="18"/>
        <v>0</v>
      </c>
      <c r="Q101" s="17">
        <f t="shared" si="13"/>
        <v>23471100</v>
      </c>
    </row>
    <row r="102" spans="1:18" s="12" customFormat="1" ht="24.75" customHeight="1">
      <c r="A102" s="16"/>
      <c r="B102" s="23" t="s">
        <v>154</v>
      </c>
      <c r="C102" s="36">
        <v>8700</v>
      </c>
      <c r="D102" s="34" t="s">
        <v>92</v>
      </c>
      <c r="E102" s="27" t="s">
        <v>25</v>
      </c>
      <c r="F102" s="17">
        <v>500000</v>
      </c>
      <c r="G102" s="18"/>
      <c r="H102" s="18"/>
      <c r="I102" s="18"/>
      <c r="J102" s="18"/>
      <c r="K102" s="17">
        <f t="shared" si="16"/>
        <v>0</v>
      </c>
      <c r="L102" s="56"/>
      <c r="M102" s="56"/>
      <c r="N102" s="56"/>
      <c r="O102" s="56"/>
      <c r="P102" s="56"/>
      <c r="Q102" s="17">
        <f t="shared" si="13"/>
        <v>500000</v>
      </c>
    </row>
    <row r="103" spans="1:18" s="12" customFormat="1" ht="41.25" customHeight="1">
      <c r="A103" s="16"/>
      <c r="B103" s="23" t="s">
        <v>254</v>
      </c>
      <c r="C103" s="23" t="s">
        <v>176</v>
      </c>
      <c r="D103" s="23" t="s">
        <v>26</v>
      </c>
      <c r="E103" s="35" t="s">
        <v>255</v>
      </c>
      <c r="F103" s="17">
        <v>22671100</v>
      </c>
      <c r="G103" s="56">
        <v>22671100</v>
      </c>
      <c r="H103" s="18"/>
      <c r="I103" s="18"/>
      <c r="J103" s="18"/>
      <c r="K103" s="17">
        <f t="shared" si="16"/>
        <v>0</v>
      </c>
      <c r="L103" s="56"/>
      <c r="M103" s="56"/>
      <c r="N103" s="56"/>
      <c r="O103" s="56"/>
      <c r="P103" s="56"/>
      <c r="Q103" s="17">
        <f t="shared" si="13"/>
        <v>22671100</v>
      </c>
    </row>
    <row r="104" spans="1:18" s="12" customFormat="1" ht="24.75" customHeight="1">
      <c r="A104" s="16"/>
      <c r="B104" s="23" t="s">
        <v>181</v>
      </c>
      <c r="C104" s="23" t="s">
        <v>176</v>
      </c>
      <c r="D104" s="23" t="s">
        <v>26</v>
      </c>
      <c r="E104" s="27" t="s">
        <v>177</v>
      </c>
      <c r="F104" s="17">
        <v>300000</v>
      </c>
      <c r="G104" s="18">
        <v>300000</v>
      </c>
      <c r="H104" s="18"/>
      <c r="I104" s="18"/>
      <c r="J104" s="18"/>
      <c r="K104" s="17">
        <f t="shared" si="16"/>
        <v>0</v>
      </c>
      <c r="L104" s="56"/>
      <c r="M104" s="56"/>
      <c r="N104" s="56"/>
      <c r="O104" s="56"/>
      <c r="P104" s="56"/>
      <c r="Q104" s="17">
        <f t="shared" si="13"/>
        <v>300000</v>
      </c>
    </row>
    <row r="105" spans="1:18" s="12" customFormat="1" ht="23.25" customHeight="1">
      <c r="A105" s="19"/>
      <c r="B105" s="113"/>
      <c r="C105" s="113"/>
      <c r="D105" s="114"/>
      <c r="E105" s="115" t="s">
        <v>48</v>
      </c>
      <c r="F105" s="116">
        <f t="shared" ref="F105:Q105" si="19">F9+F33+F50+F84+F100</f>
        <v>330149500</v>
      </c>
      <c r="G105" s="116">
        <f t="shared" si="19"/>
        <v>329649500</v>
      </c>
      <c r="H105" s="116">
        <f t="shared" si="19"/>
        <v>140683200</v>
      </c>
      <c r="I105" s="116">
        <f t="shared" si="19"/>
        <v>14458100</v>
      </c>
      <c r="J105" s="116">
        <f t="shared" si="19"/>
        <v>0</v>
      </c>
      <c r="K105" s="116">
        <f t="shared" si="19"/>
        <v>19120400</v>
      </c>
      <c r="L105" s="116">
        <f t="shared" si="19"/>
        <v>16022300</v>
      </c>
      <c r="M105" s="116">
        <f t="shared" si="19"/>
        <v>3274200</v>
      </c>
      <c r="N105" s="116">
        <f t="shared" si="19"/>
        <v>719500</v>
      </c>
      <c r="O105" s="116">
        <f t="shared" si="19"/>
        <v>0</v>
      </c>
      <c r="P105" s="116">
        <f t="shared" si="19"/>
        <v>15846200</v>
      </c>
      <c r="Q105" s="116">
        <f t="shared" si="19"/>
        <v>349269900</v>
      </c>
    </row>
    <row r="106" spans="1:18" s="12" customFormat="1" ht="18" customHeight="1">
      <c r="A106" s="66"/>
      <c r="B106" s="67"/>
      <c r="C106" s="67"/>
      <c r="D106" s="68"/>
      <c r="E106" s="69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</row>
    <row r="107" spans="1:18" s="12" customFormat="1" ht="24" customHeight="1">
      <c r="B107" s="118" t="s">
        <v>214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s="12" customFormat="1" ht="27.75" customHeight="1">
      <c r="B108" s="13"/>
      <c r="C108" s="13"/>
      <c r="D108" s="13"/>
      <c r="E108" s="89" t="s">
        <v>268</v>
      </c>
      <c r="F108" s="14">
        <f>F38+F39+F41+F43+F55+F60+F68+F74+F78+F82+F103</f>
        <v>176661800</v>
      </c>
      <c r="G108" s="14"/>
      <c r="H108" s="14"/>
      <c r="I108" s="14"/>
      <c r="J108" s="14"/>
      <c r="K108" s="92" t="s">
        <v>256</v>
      </c>
      <c r="L108" s="85">
        <f>K35+K36+K40+K86+K90</f>
        <v>2958100</v>
      </c>
      <c r="M108" s="14"/>
      <c r="N108" s="14"/>
      <c r="O108" s="14"/>
      <c r="P108" s="14"/>
      <c r="Q108" s="14"/>
    </row>
    <row r="109" spans="1:18" ht="32.25" customHeight="1">
      <c r="E109" s="91" t="s">
        <v>269</v>
      </c>
      <c r="F109" s="84">
        <f>F105-F108</f>
        <v>153487700</v>
      </c>
      <c r="G109" s="84"/>
      <c r="K109" s="91" t="s">
        <v>270</v>
      </c>
      <c r="L109" s="93">
        <f>K32</f>
        <v>140000</v>
      </c>
    </row>
    <row r="110" spans="1:18">
      <c r="L110" s="90"/>
    </row>
    <row r="111" spans="1:18">
      <c r="K111" s="91" t="s">
        <v>271</v>
      </c>
      <c r="L111" s="90">
        <v>3642300</v>
      </c>
    </row>
    <row r="112" spans="1:18">
      <c r="L112" s="90"/>
    </row>
    <row r="113" spans="11:12">
      <c r="K113" s="91" t="s">
        <v>272</v>
      </c>
      <c r="L113" s="93">
        <f>K105-L108-L109-L111</f>
        <v>12380000</v>
      </c>
    </row>
    <row r="114" spans="11:12" ht="23.25" customHeight="1">
      <c r="L114" s="93">
        <f>SUM(L108:L113)</f>
        <v>19120400</v>
      </c>
    </row>
  </sheetData>
  <mergeCells count="24">
    <mergeCell ref="A4:A7"/>
    <mergeCell ref="B4:B7"/>
    <mergeCell ref="F4:J4"/>
    <mergeCell ref="F5:F7"/>
    <mergeCell ref="C4:C7"/>
    <mergeCell ref="J5:J7"/>
    <mergeCell ref="I6:I7"/>
    <mergeCell ref="G5:G7"/>
    <mergeCell ref="K4:P4"/>
    <mergeCell ref="B2:Q2"/>
    <mergeCell ref="H5:I5"/>
    <mergeCell ref="Q4:Q7"/>
    <mergeCell ref="K5:K7"/>
    <mergeCell ref="L5:L7"/>
    <mergeCell ref="N1:R1"/>
    <mergeCell ref="B107:R107"/>
    <mergeCell ref="O6:O7"/>
    <mergeCell ref="H6:H7"/>
    <mergeCell ref="M5:M7"/>
    <mergeCell ref="N5:O5"/>
    <mergeCell ref="N6:N7"/>
    <mergeCell ref="D4:D7"/>
    <mergeCell ref="E4:E7"/>
    <mergeCell ref="P5:P7"/>
  </mergeCells>
  <phoneticPr fontId="2" type="noConversion"/>
  <printOptions horizontalCentered="1"/>
  <pageMargins left="0.2" right="0.2" top="0.59055118110236227" bottom="0.59055118110236227" header="0.51181102362204722" footer="0.31496062992125984"/>
  <pageSetup paperSize="9" scale="59" fitToHeight="0" orientation="landscape" horizontalDpi="300" verticalDpi="300" r:id="rId1"/>
  <headerFooter alignWithMargins="0">
    <oddFooter>&amp;R&amp;P</oddFooter>
  </headerFooter>
  <rowBreaks count="2" manualBreakCount="2">
    <brk id="56" max="16" man="1"/>
    <brk id="7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34E223-5826-489E-9C6A-F72BDB7B9BD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дод.3</vt:lpstr>
      <vt:lpstr>дод.3!Заголовки_для_печати</vt:lpstr>
      <vt:lpstr>дод.3!Область_печати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2018-12-04T11:14:05Z</cp:lastPrinted>
  <dcterms:created xsi:type="dcterms:W3CDTF">2014-01-17T10:52:16Z</dcterms:created>
  <dcterms:modified xsi:type="dcterms:W3CDTF">2018-12-05T12:26:29Z</dcterms:modified>
</cp:coreProperties>
</file>