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дод " sheetId="1" r:id="rId1"/>
  </sheets>
  <definedNames>
    <definedName name="_xlnm.Print_Titles" localSheetId="0">'дод '!$7:$9</definedName>
    <definedName name="_xlnm.Print_Area" localSheetId="0">'дод '!$A$1:$L$79</definedName>
  </definedNames>
  <calcPr fullCalcOnLoad="1"/>
</workbook>
</file>

<file path=xl/sharedStrings.xml><?xml version="1.0" encoding="utf-8"?>
<sst xmlns="http://schemas.openxmlformats.org/spreadsheetml/2006/main" count="129" uniqueCount="113">
  <si>
    <t>Код типової відомчої класифікації видатків місцевих бюджетів та класифікації видатків та кредитування місцевих бюджетів</t>
  </si>
  <si>
    <t>Назва головного розпорядника коштів
Найменування коду тимчасової класифікації видатків та кредитування місцевих бюджетів</t>
  </si>
  <si>
    <t>Назва об’єктів відповідно  до проектно- кошторисної документації; тощо</t>
  </si>
  <si>
    <t xml:space="preserve">Загальний обсяг фінансу вання будів ництва </t>
  </si>
  <si>
    <t xml:space="preserve">Відсоток завер шеності  будівниц  тва об'єктів на майбутні роки </t>
  </si>
  <si>
    <t xml:space="preserve">Разом видатків на поточний рік </t>
  </si>
  <si>
    <t>РАЗОМ</t>
  </si>
  <si>
    <t>03</t>
  </si>
  <si>
    <t>Код функціональної класифікації, що відповідає даному коду</t>
  </si>
  <si>
    <t>Зміни до капітальних видатків та переліку об’єктів, 
видатки на які у 2016 році будуть проводитися за рахунок коштів бюджету розвитку</t>
  </si>
  <si>
    <t>Секретар ради</t>
  </si>
  <si>
    <t>В.Ерфан</t>
  </si>
  <si>
    <t>10</t>
  </si>
  <si>
    <t>170703</t>
  </si>
  <si>
    <t>0456</t>
  </si>
  <si>
    <t>150101</t>
  </si>
  <si>
    <t>0490</t>
  </si>
  <si>
    <t>Капітальні вкладення</t>
  </si>
  <si>
    <t>150110</t>
  </si>
  <si>
    <t>0921</t>
  </si>
  <si>
    <t>Проведення невідкладних відновлювальних робіт, будівництво та реконструкція загальноосвітніх навчальних закладів</t>
  </si>
  <si>
    <t>за рахунок перперозподуілу асигнувань</t>
  </si>
  <si>
    <t>в тому числі</t>
  </si>
  <si>
    <t xml:space="preserve">за рахунок коштів, що переда ються із загального фонду </t>
  </si>
  <si>
    <t>Видатки на проведення робіт, повязаних із будівництвом, реконструкцією, ремонтом та утриманням автомобільних доріг</t>
  </si>
  <si>
    <t>Додаток  №6</t>
  </si>
  <si>
    <t>070201</t>
  </si>
  <si>
    <t>Загальноосвітні школи ( в т.ч. школа-дитячий садок, інтернат при школі), спеціалізовані школи, ліцеї, гімназії, колегіуми</t>
  </si>
  <si>
    <t>150121</t>
  </si>
  <si>
    <t>0620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</si>
  <si>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 </t>
  </si>
  <si>
    <t>010116</t>
  </si>
  <si>
    <t>0111</t>
  </si>
  <si>
    <t>Органи місцевого самоврядування</t>
  </si>
  <si>
    <t>за рахунок перевиконання дохідної частини міського бюджету на 2016 рік</t>
  </si>
  <si>
    <t>Будівництво водопроводу вул.Павловича та вул.М.Кречки</t>
  </si>
  <si>
    <t>Будівництво водопроводу вул.Павловича та вул.М.Кречки в м.Хуст</t>
  </si>
  <si>
    <t>Реконструкція водопроводу по вул.Островського від перехрестя вул.Тімерязева до вул.М.Вовчка</t>
  </si>
  <si>
    <t>Реконструкція водопроводу по вул.Островського від перехрестя вул.Тімерязева до вул.М.Вовчка в м.Хуст</t>
  </si>
  <si>
    <t xml:space="preserve">Реконструкція водопроводу по  вул.Тімерязева </t>
  </si>
  <si>
    <t>Реконструкція водопроводу по  вул.Тімерязева в м.Хуст</t>
  </si>
  <si>
    <t>Реконструкція водопроводу по  вул.Коцюбинського</t>
  </si>
  <si>
    <t>Реконструкція водопроводу по  вул.Коцюбинського в м.Хуст</t>
  </si>
  <si>
    <t>Реконструкція водопроводу по  вул.Є.Коновальця, вул.Мала</t>
  </si>
  <si>
    <t>Реконструкція водопроводу по  вул.Є.Коновальця, вул.Мала в м.Хуст</t>
  </si>
  <si>
    <t>Реконструкція зовнішньої мережі водопостачання мікрорайону по вул.К.Набережна №2,3,4,5,6 із будівництвом станції третього підйому</t>
  </si>
  <si>
    <t>Реконструкція зовнішньої мережі водопостачання мікрорайону по вул.К.Набережна №2,3,4,5,6 в м.Хуст, із будівництвом станції третього підйому</t>
  </si>
  <si>
    <t>Будівництво каналізаційної мережі по  вул.Дружби м.Хуст (за рахунок іншої субвенції з обласного бюджету)</t>
  </si>
  <si>
    <t>Капітальний ремонт дорожнього покриття вул.Дружби в м.Хуст.Коригування (за рахунок іншої субвенції з обласного бюджету)</t>
  </si>
  <si>
    <t>100302</t>
  </si>
  <si>
    <t>Комбінати комунальних підприємств,районні виробничі об"єднання та інші підприємства, установи та організації житлово-комунального господарства</t>
  </si>
  <si>
    <t>Капітальні видатки</t>
  </si>
  <si>
    <t xml:space="preserve">Регулювання русла р.Хустець від з/д моста до вул.І.Франка в м.Хуст </t>
  </si>
  <si>
    <t>Реконструкція фонтану на території міського парку культури та відпочинку в м.Хуст (перерахунок)</t>
  </si>
  <si>
    <t xml:space="preserve">Система фільтрації води для фонтану на території міського парку культури та відпочинку в м.Хуст. Коригування </t>
  </si>
  <si>
    <t xml:space="preserve">Реконструкція   існуючих гаражів Хустської міської ради під центр надання адміністративних послуг на 25 робочих місць в м.Хуст по вул.900-річчя Хуста №27 </t>
  </si>
  <si>
    <t>Реконструкція дорожнього покриття по вул. Косична в м. Хуст. Коригування</t>
  </si>
  <si>
    <t>Капітальний ремонт дорожнього покриття вул.Миру в м.Хуст</t>
  </si>
  <si>
    <t>Капітальний ремонт дорожнього покриття вул.С.Бандери від №5 до №28 в м.Хуст</t>
  </si>
  <si>
    <t>Капітальний ремонт дорожнього покриття вул.І.Мазепи в м.Хуст</t>
  </si>
  <si>
    <t>Капітальний ремонт дорожньогопокриття вул.І.Грабаря в м.Хуст</t>
  </si>
  <si>
    <t>Капітальний ремонт дорожнього покриття вул.Грушевського в м.Хуст, Закарпатської області</t>
  </si>
  <si>
    <t>Реконструкція дорожнього покриття по вул. П.Могили в м. Хуст. Коригування</t>
  </si>
  <si>
    <t>Капітальний ремонт дорожнього покриття вул.Дружби в м.Хуст.Коригування</t>
  </si>
  <si>
    <t>Капітальний ремонт дорожнього покриття вул.І.Чендея від  №74 до №153 с.Кіреші Хустської міської ради</t>
  </si>
  <si>
    <t>Капітальний ремонт дорожнього покриття вул.Колгоспна від вул.Павлова до об'їздної дороги в м.Хуст</t>
  </si>
  <si>
    <t>Капітальний ремонт  дорожнього покриття вул.Пирогова від №19 до №68 в м.Хуст</t>
  </si>
  <si>
    <t>Капітальний ремонт дорожнього покриття вул.Скляренка в м.Хуст</t>
  </si>
  <si>
    <t>Капітальний ремонт дорожнього покриття вул.Коновальця в м.Хуст</t>
  </si>
  <si>
    <t>Капітальний ремонт дорожнього покриття вул.Калина в м.Хуст</t>
  </si>
  <si>
    <t>Капітальний ремонт дорожнього покриття вул.Колодзінського в м.Хуст</t>
  </si>
  <si>
    <t>Капітальний ремонт тротуарів по вул.Бр.Бращайків в м.Хуст. Коригування</t>
  </si>
  <si>
    <t>Капітальний ремонт тротуарів по вул.Островського в м.Хуст</t>
  </si>
  <si>
    <t xml:space="preserve">Капітальний ремонт дорожнього покриття з влаштуванням зливової каналізації по вул.Данчі, Чіжмаря, Лизанця, Мічуріна в м.Хуст </t>
  </si>
  <si>
    <t>Будівництво мережі вуличного освітлення м.Хуст, вул.Нарцисова</t>
  </si>
  <si>
    <t>Будівництво мережі вуличного освітлення м.Хуст, вул.Воробкевича, О.Блеста, Губаля</t>
  </si>
  <si>
    <t>Реконструкція мережі вуличного освітлення в м.Хуст, вул.Рогача, вул.Теліги, вул.Злоцького, вул.Кукольника, вул.Колгоспна від КТП-211</t>
  </si>
  <si>
    <t>070804</t>
  </si>
  <si>
    <t>070805</t>
  </si>
  <si>
    <t>0990</t>
  </si>
  <si>
    <t>Централізовані бухгалтерії обласних, міських, районних відділів освіти</t>
  </si>
  <si>
    <t>Групи централізованого господарського обслуговування</t>
  </si>
  <si>
    <t>150112</t>
  </si>
  <si>
    <t>0960</t>
  </si>
  <si>
    <t>Проведення невідкладних відновлювальних робіт, будівництво та реконструкція позашкільних навчальних закладів</t>
  </si>
  <si>
    <t>Капітальний ремонт. Заміна покрівлі та благоустрій території ДНЗ №5</t>
  </si>
  <si>
    <t>Капітальний ремонт, заміна вікон та дверей з благоустроєм території ЗОШ  I-III ступенів №2   в м.Хуст</t>
  </si>
  <si>
    <t>Капітальний ремонт, шатрової покрівлі у ЗОШ I-III ступенів №5 в м.Хуст</t>
  </si>
  <si>
    <t>Виконавчий комітет Хустської міської ради</t>
  </si>
  <si>
    <t>Управління освіти, релігії та у справах національностей виконавчого комітету хустської міської ради</t>
  </si>
  <si>
    <t>Капітальний ремонт частини приміщень об'єкту комунальної власності міста по вул.900-річчя Хуста,29, в м.Хуст</t>
  </si>
  <si>
    <t xml:space="preserve">Будівництво ділянки міського водопроводу від водозабору "Ріка" до вул.Пачовського  </t>
  </si>
  <si>
    <t>Реконструкція мережі вуличного освітлення             в м.Хуст, вул.Дружби</t>
  </si>
  <si>
    <t>Реконструкція мережі вуличного освітлення            в м.Хуст, вул.Мараморошська</t>
  </si>
  <si>
    <t>Реконструкція мережі вуличного освітлення         в м.Хуст, вул.Зарічна</t>
  </si>
  <si>
    <t>Реконструкція мережі вуличного освітлення              в м.Хуст, вул.М.Глінки</t>
  </si>
  <si>
    <t xml:space="preserve"> Усього видатків на завер шення будівниц    тва   об’єктів на майбутні роки </t>
  </si>
  <si>
    <t>Капітальний ремонт дорожнього покриття вул.Пролетарська в м.Хуст</t>
  </si>
  <si>
    <t>Капітальний ремонт дорожнього покриття вул.Печунки в м.Хуст</t>
  </si>
  <si>
    <t>Капітальний ремонт дорожнього покриття вул.Вчительська в м.Хуст</t>
  </si>
  <si>
    <t>Реконструкція ремонт дорожнього покриття вул.Пирогова від №1 до №19 в м.Хуст. (Коригування)</t>
  </si>
  <si>
    <t>Капітальний ремонт дорожнього покриття з влаштуванням зливової каналізації вул.І.Данчі в м.Хуст</t>
  </si>
  <si>
    <t>Капітальний ремонт дорожнього покриття з влаштуванням зливової каналізації вул.Чижмаря в м.Хуст</t>
  </si>
  <si>
    <t>Капітальний ремонт дорожнього покриття з влаштуванням зливової каналізації вул.Мічуріна в м.Хуст</t>
  </si>
  <si>
    <t>Капітальний ремонт дорожнього покриття з влаштуванням зливової каналізації вул.Лизанця в м.Хуст</t>
  </si>
  <si>
    <t>Капітальний ремонт дорожнього покриття по вул.Островського (від вул.Тімірязєва до вул.Вайди) в м.Хуст</t>
  </si>
  <si>
    <t>Капітальний ремонт дорожнього покриття по вул.Жайворонкова (від №44 до вул.Чижмаря) в м.Хуст</t>
  </si>
  <si>
    <t>за рахунок коштів освітньої субвенції, що передаються із загального фонду</t>
  </si>
  <si>
    <t>Капітальний ремонт, заміна вікон у ЗОШ I-III ступенів №5 в м.Хуст</t>
  </si>
  <si>
    <t>Капітальний ремонт системи опалення спального корпусу в гімназії-інтернат в м.Хуст, вул.Корятовича, 2, Закарпатської обл.</t>
  </si>
  <si>
    <t>Капітальний ремонт та благоустрій території МЦНТТУМ в м.Хуст</t>
  </si>
  <si>
    <t xml:space="preserve"> до рішення  IV сесії Хустської міської ради</t>
  </si>
  <si>
    <t xml:space="preserve">VII скликання  від 11.07.2016 р.  №277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</si>
</sst>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</numFmts>
  <fonts count="5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6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3" fontId="17" fillId="0" borderId="0" xfId="0" applyNumberFormat="1" applyFont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9" fillId="0" borderId="11" xfId="49" applyNumberFormat="1" applyFont="1" applyFill="1" applyBorder="1" applyAlignment="1">
      <alignment horizontal="left" vertical="center" wrapText="1"/>
      <protection/>
    </xf>
    <xf numFmtId="3" fontId="19" fillId="0" borderId="12" xfId="49" applyNumberFormat="1" applyFont="1" applyFill="1" applyBorder="1" applyAlignment="1">
      <alignment horizontal="left" vertical="center" wrapText="1"/>
      <protection/>
    </xf>
    <xf numFmtId="3" fontId="2" fillId="0" borderId="0" xfId="0" applyNumberFormat="1" applyFont="1" applyAlignment="1">
      <alignment/>
    </xf>
    <xf numFmtId="176" fontId="19" fillId="0" borderId="12" xfId="49" applyNumberFormat="1" applyFont="1" applyFill="1" applyBorder="1" applyAlignment="1">
      <alignment horizontal="left" vertical="center" wrapText="1"/>
      <protection/>
    </xf>
    <xf numFmtId="3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justify" vertical="center"/>
    </xf>
    <xf numFmtId="0" fontId="7" fillId="0" borderId="12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9" fillId="0" borderId="10" xfId="49" applyNumberFormat="1" applyFont="1" applyFill="1" applyBorder="1" applyAlignment="1">
      <alignment horizontal="left" vertical="center" wrapText="1"/>
      <protection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3" fontId="5" fillId="0" borderId="25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view="pageBreakPreview" zoomScale="75" zoomScaleSheetLayoutView="75" zoomScalePageLayoutView="0" workbookViewId="0" topLeftCell="A1">
      <pane xSplit="4" ySplit="9" topLeftCell="E7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5" sqref="A5:K5"/>
    </sheetView>
  </sheetViews>
  <sheetFormatPr defaultColWidth="9.140625" defaultRowHeight="12.75"/>
  <cols>
    <col min="1" max="1" width="8.421875" style="10" customWidth="1"/>
    <col min="2" max="2" width="7.8515625" style="24" customWidth="1"/>
    <col min="3" max="3" width="27.00390625" style="10" customWidth="1"/>
    <col min="4" max="4" width="48.421875" style="10" customWidth="1"/>
    <col min="5" max="5" width="10.421875" style="10" customWidth="1"/>
    <col min="6" max="6" width="10.28125" style="10" customWidth="1"/>
    <col min="7" max="7" width="10.421875" style="10" customWidth="1"/>
    <col min="8" max="8" width="14.140625" style="10" customWidth="1"/>
    <col min="9" max="9" width="15.140625" style="10" customWidth="1"/>
    <col min="10" max="10" width="13.7109375" style="10" customWidth="1"/>
    <col min="11" max="12" width="14.140625" style="10" customWidth="1"/>
    <col min="13" max="13" width="14.28125" style="10" customWidth="1"/>
    <col min="14" max="14" width="12.00390625" style="10" customWidth="1"/>
    <col min="15" max="15" width="11.421875" style="10" bestFit="1" customWidth="1"/>
    <col min="16" max="16" width="11.421875" style="10" customWidth="1"/>
    <col min="17" max="16384" width="9.140625" style="10" customWidth="1"/>
  </cols>
  <sheetData>
    <row r="1" spans="7:12" ht="19.5" customHeight="1">
      <c r="G1" s="139" t="s">
        <v>25</v>
      </c>
      <c r="H1" s="139"/>
      <c r="I1" s="139"/>
      <c r="J1" s="139"/>
      <c r="K1" s="139"/>
      <c r="L1" s="80"/>
    </row>
    <row r="2" spans="7:12" ht="19.5" customHeight="1">
      <c r="G2" s="140" t="s">
        <v>111</v>
      </c>
      <c r="H2" s="140"/>
      <c r="I2" s="140"/>
      <c r="J2" s="140"/>
      <c r="K2" s="140"/>
      <c r="L2" s="80"/>
    </row>
    <row r="3" spans="7:12" ht="19.5" customHeight="1">
      <c r="G3" s="140" t="s">
        <v>112</v>
      </c>
      <c r="H3" s="140"/>
      <c r="I3" s="140"/>
      <c r="J3" s="140"/>
      <c r="K3" s="140"/>
      <c r="L3" s="80"/>
    </row>
    <row r="4" spans="5:12" ht="18.75" customHeight="1">
      <c r="E4" s="3"/>
      <c r="F4" s="3"/>
      <c r="G4" s="3"/>
      <c r="H4" s="3"/>
      <c r="I4" s="3"/>
      <c r="J4" s="3"/>
      <c r="K4" s="3"/>
      <c r="L4" s="3"/>
    </row>
    <row r="5" spans="1:12" ht="52.5" customHeight="1">
      <c r="A5" s="116" t="s">
        <v>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"/>
    </row>
    <row r="6" spans="3:12" ht="27.75" customHeight="1" thickBot="1">
      <c r="C6" s="1"/>
      <c r="D6" s="1"/>
      <c r="E6" s="1"/>
      <c r="F6" s="2"/>
      <c r="J6" s="6"/>
      <c r="K6" s="6"/>
      <c r="L6" s="6"/>
    </row>
    <row r="7" spans="1:12" ht="31.5" customHeight="1">
      <c r="A7" s="110" t="s">
        <v>0</v>
      </c>
      <c r="B7" s="112" t="s">
        <v>8</v>
      </c>
      <c r="C7" s="119" t="s">
        <v>1</v>
      </c>
      <c r="D7" s="114" t="s">
        <v>2</v>
      </c>
      <c r="E7" s="117" t="s">
        <v>3</v>
      </c>
      <c r="F7" s="117" t="s">
        <v>4</v>
      </c>
      <c r="G7" s="117" t="s">
        <v>96</v>
      </c>
      <c r="H7" s="114" t="s">
        <v>5</v>
      </c>
      <c r="I7" s="133" t="s">
        <v>22</v>
      </c>
      <c r="J7" s="133"/>
      <c r="K7" s="133"/>
      <c r="L7" s="134"/>
    </row>
    <row r="8" spans="1:12" ht="120.75" customHeight="1" thickBot="1">
      <c r="A8" s="111"/>
      <c r="B8" s="113"/>
      <c r="C8" s="120"/>
      <c r="D8" s="115"/>
      <c r="E8" s="118"/>
      <c r="F8" s="118"/>
      <c r="G8" s="118"/>
      <c r="H8" s="115"/>
      <c r="I8" s="82" t="s">
        <v>34</v>
      </c>
      <c r="J8" s="39" t="s">
        <v>21</v>
      </c>
      <c r="K8" s="39" t="s">
        <v>23</v>
      </c>
      <c r="L8" s="97" t="s">
        <v>107</v>
      </c>
    </row>
    <row r="9" spans="1:12" ht="30.75" customHeight="1" thickBot="1">
      <c r="A9" s="99">
        <v>1</v>
      </c>
      <c r="B9" s="100">
        <v>2</v>
      </c>
      <c r="C9" s="101">
        <v>3</v>
      </c>
      <c r="D9" s="102">
        <v>4</v>
      </c>
      <c r="E9" s="101">
        <v>5</v>
      </c>
      <c r="F9" s="101">
        <v>6</v>
      </c>
      <c r="G9" s="101">
        <v>7</v>
      </c>
      <c r="H9" s="103">
        <v>8</v>
      </c>
      <c r="I9" s="104">
        <v>9</v>
      </c>
      <c r="J9" s="102">
        <v>10</v>
      </c>
      <c r="K9" s="105">
        <v>11</v>
      </c>
      <c r="L9" s="106"/>
    </row>
    <row r="10" spans="1:16" s="12" customFormat="1" ht="31.5" customHeight="1" thickBot="1">
      <c r="A10" s="36" t="s">
        <v>7</v>
      </c>
      <c r="B10" s="108" t="s">
        <v>88</v>
      </c>
      <c r="C10" s="108"/>
      <c r="D10" s="108"/>
      <c r="E10" s="37"/>
      <c r="F10" s="37"/>
      <c r="G10" s="37"/>
      <c r="H10" s="85">
        <f>H11+H12+H13+H14+H15+H16+H17+H18+H19+H20+H21+H22+H23+H24+H25+H26+H27+H28+H29+H30+H31+H32+H33+H34+H35+H36+H37+H38+H39+H40+H41+H42+H43+H44+H45+H46+H47+H48+H49+H50+H51+H52+H53+H54+H55+H56+H57+H58+H59+H60+H61+H62+H63+H64+H65+H66+H67</f>
        <v>11180685</v>
      </c>
      <c r="I10" s="90">
        <f>I11+I12+I13+I14+I15+I16+I17+I18+I19+I20+I21+I22+I23+I24+I25+I26+I27+I28+I29+I30+I31+I32+I33+I34+I35+I36+I37+I38+I39+I40+I41+I42+I43+I44+I45+I46+I47+I48+I49+I50+I51+I52+I53+I54+I55+I56+I57+I58+I59+I60+I61+I62+I63+I64+I65+I66+I67</f>
        <v>11324986</v>
      </c>
      <c r="J10" s="71">
        <f>J11+J12+J13+J14+J15+J16+J17+J18+J19+J20+J21+J22+J23+J24+J25+J26+J27+J28+J29+J30+J31+J32+J33+J34+J35+J36+J37+J38+J39+J40+J41+J42+J43+J44+J45+J46+J47+J48+J49+J50+J51+J52+J53+J54+J55+J56+J57+J58+J59+J60+J61+J62+J63+J64+J65+J66+J67</f>
        <v>-144301</v>
      </c>
      <c r="K10" s="71">
        <f>K11+K12+K13+K14+K15+K16+K17+K18+K19+K20+K21+K22+K23+K24+K25+K26+K27+K28+K29+K30+K31+K32+K33+K34+K35+K36+K37+K38+K39+K40+K41+K42+K43+K44+K45+K46+K47+K48+K49+K50+K51+K52+K53+K54+K55+K56+K57+K58+K59+K60+K61+K62+K63+K64+K65+K66+K67</f>
        <v>0</v>
      </c>
      <c r="L10" s="95"/>
      <c r="O10" s="31"/>
      <c r="P10" s="31"/>
    </row>
    <row r="11" spans="1:17" s="12" customFormat="1" ht="45" customHeight="1">
      <c r="A11" s="60" t="s">
        <v>31</v>
      </c>
      <c r="B11" s="60" t="s">
        <v>32</v>
      </c>
      <c r="C11" s="61" t="s">
        <v>33</v>
      </c>
      <c r="D11" s="96" t="s">
        <v>51</v>
      </c>
      <c r="E11" s="46"/>
      <c r="F11" s="46"/>
      <c r="G11" s="46"/>
      <c r="H11" s="83">
        <f>I11+J11+K11</f>
        <v>56200</v>
      </c>
      <c r="I11" s="87">
        <v>56200</v>
      </c>
      <c r="J11" s="72"/>
      <c r="K11" s="64"/>
      <c r="L11" s="51"/>
      <c r="M11" s="34">
        <f>I11</f>
        <v>56200</v>
      </c>
      <c r="N11" s="34">
        <f>I11</f>
        <v>56200</v>
      </c>
      <c r="O11" s="34">
        <f>J11</f>
        <v>0</v>
      </c>
      <c r="P11" s="34"/>
      <c r="Q11" s="34">
        <f>K11</f>
        <v>0</v>
      </c>
    </row>
    <row r="12" spans="1:17" s="12" customFormat="1" ht="116.25" customHeight="1">
      <c r="A12" s="43" t="s">
        <v>49</v>
      </c>
      <c r="B12" s="43" t="s">
        <v>29</v>
      </c>
      <c r="C12" s="77" t="s">
        <v>50</v>
      </c>
      <c r="D12" s="54" t="s">
        <v>51</v>
      </c>
      <c r="E12" s="55"/>
      <c r="F12" s="55"/>
      <c r="G12" s="70"/>
      <c r="H12" s="84">
        <f>I12+J12+K12</f>
        <v>605000</v>
      </c>
      <c r="I12" s="88">
        <v>605000</v>
      </c>
      <c r="J12" s="73"/>
      <c r="K12" s="33"/>
      <c r="L12" s="33"/>
      <c r="M12" s="34">
        <f>I12</f>
        <v>605000</v>
      </c>
      <c r="N12" s="34">
        <f>I12</f>
        <v>605000</v>
      </c>
      <c r="O12" s="34">
        <f>J12</f>
        <v>0</v>
      </c>
      <c r="P12" s="34"/>
      <c r="Q12" s="34">
        <f>K12</f>
        <v>0</v>
      </c>
    </row>
    <row r="13" spans="1:17" s="12" customFormat="1" ht="57.75" customHeight="1">
      <c r="A13" s="109" t="s">
        <v>15</v>
      </c>
      <c r="B13" s="109" t="s">
        <v>16</v>
      </c>
      <c r="C13" s="135" t="s">
        <v>17</v>
      </c>
      <c r="D13" s="45" t="s">
        <v>90</v>
      </c>
      <c r="E13" s="55"/>
      <c r="F13" s="55"/>
      <c r="G13" s="70"/>
      <c r="H13" s="84">
        <f>I13+J13+K13</f>
        <v>254000</v>
      </c>
      <c r="I13" s="88">
        <v>254000</v>
      </c>
      <c r="J13" s="73"/>
      <c r="K13" s="33"/>
      <c r="L13" s="33"/>
      <c r="M13" s="34">
        <f>I13+I14+I15+I16+I17</f>
        <v>673036</v>
      </c>
      <c r="N13" s="34">
        <f>N14+N15+N16</f>
        <v>673036</v>
      </c>
      <c r="O13" s="34">
        <f>J13+J14+J15+J16+J17</f>
        <v>-100774</v>
      </c>
      <c r="P13" s="34">
        <f>P14+P15+P16</f>
        <v>-100774</v>
      </c>
      <c r="Q13" s="34">
        <f>K13+K14+K15+K16+K17</f>
        <v>0</v>
      </c>
    </row>
    <row r="14" spans="1:17" s="12" customFormat="1" ht="37.5" customHeight="1">
      <c r="A14" s="109"/>
      <c r="B14" s="109"/>
      <c r="C14" s="135"/>
      <c r="D14" s="32" t="s">
        <v>52</v>
      </c>
      <c r="E14" s="41"/>
      <c r="F14" s="41"/>
      <c r="G14" s="41"/>
      <c r="H14" s="84">
        <f aca="true" t="shared" si="0" ref="H14:H67">I14+J14+K14</f>
        <v>300036</v>
      </c>
      <c r="I14" s="88">
        <v>300036</v>
      </c>
      <c r="J14" s="33"/>
      <c r="K14" s="33"/>
      <c r="L14" s="33"/>
      <c r="M14" s="34">
        <v>3122</v>
      </c>
      <c r="N14" s="40"/>
      <c r="O14" s="34"/>
      <c r="P14" s="34">
        <f>J16</f>
        <v>-774</v>
      </c>
      <c r="Q14" s="65"/>
    </row>
    <row r="15" spans="1:17" s="12" customFormat="1" ht="49.5" customHeight="1">
      <c r="A15" s="109"/>
      <c r="B15" s="109"/>
      <c r="C15" s="135"/>
      <c r="D15" s="56" t="s">
        <v>53</v>
      </c>
      <c r="E15" s="35"/>
      <c r="F15" s="35"/>
      <c r="G15" s="35"/>
      <c r="H15" s="84">
        <f t="shared" si="0"/>
        <v>119000</v>
      </c>
      <c r="I15" s="88">
        <v>119000</v>
      </c>
      <c r="J15" s="33"/>
      <c r="K15" s="33"/>
      <c r="L15" s="33"/>
      <c r="M15" s="34">
        <v>3132</v>
      </c>
      <c r="N15" s="40">
        <f>I13</f>
        <v>254000</v>
      </c>
      <c r="O15" s="34"/>
      <c r="P15" s="34"/>
      <c r="Q15" s="65"/>
    </row>
    <row r="16" spans="1:17" s="12" customFormat="1" ht="52.5" customHeight="1">
      <c r="A16" s="109"/>
      <c r="B16" s="109"/>
      <c r="C16" s="135"/>
      <c r="D16" s="57" t="s">
        <v>54</v>
      </c>
      <c r="E16" s="35"/>
      <c r="F16" s="35"/>
      <c r="G16" s="35"/>
      <c r="H16" s="84">
        <f t="shared" si="0"/>
        <v>-774</v>
      </c>
      <c r="I16" s="88"/>
      <c r="J16" s="33">
        <v>-774</v>
      </c>
      <c r="K16" s="33"/>
      <c r="L16" s="33"/>
      <c r="M16" s="34">
        <v>3142</v>
      </c>
      <c r="N16" s="40">
        <f>I15+I14</f>
        <v>419036</v>
      </c>
      <c r="O16" s="34"/>
      <c r="P16" s="34">
        <f>J17</f>
        <v>-100000</v>
      </c>
      <c r="Q16" s="65"/>
    </row>
    <row r="17" spans="1:17" s="12" customFormat="1" ht="67.5" customHeight="1">
      <c r="A17" s="109"/>
      <c r="B17" s="109"/>
      <c r="C17" s="135"/>
      <c r="D17" s="57" t="s">
        <v>55</v>
      </c>
      <c r="E17" s="35"/>
      <c r="F17" s="35"/>
      <c r="G17" s="35"/>
      <c r="H17" s="84">
        <f t="shared" si="0"/>
        <v>-100000</v>
      </c>
      <c r="I17" s="88"/>
      <c r="J17" s="33">
        <v>-100000</v>
      </c>
      <c r="K17" s="33"/>
      <c r="L17" s="33"/>
      <c r="M17" s="40"/>
      <c r="N17" s="40"/>
      <c r="O17" s="34"/>
      <c r="P17" s="34"/>
      <c r="Q17" s="65"/>
    </row>
    <row r="18" spans="1:17" s="12" customFormat="1" ht="36" customHeight="1">
      <c r="A18" s="109" t="s">
        <v>28</v>
      </c>
      <c r="B18" s="129" t="s">
        <v>29</v>
      </c>
      <c r="C18" s="125" t="s">
        <v>30</v>
      </c>
      <c r="D18" s="50" t="s">
        <v>35</v>
      </c>
      <c r="E18" s="41"/>
      <c r="F18" s="41"/>
      <c r="G18" s="41"/>
      <c r="H18" s="84">
        <f t="shared" si="0"/>
        <v>-58600</v>
      </c>
      <c r="I18" s="88"/>
      <c r="J18" s="33"/>
      <c r="K18" s="33">
        <v>-58600</v>
      </c>
      <c r="L18" s="33"/>
      <c r="M18" s="34">
        <f>I18+I19+I20+I21+I22+I23+I24+I25+I26+I27+I28+I29+I30+I31+I32+I33+I34+I35+I36+I37+I38+I39</f>
        <v>1334000</v>
      </c>
      <c r="N18" s="34">
        <f>N19+N20+N21</f>
        <v>1334000</v>
      </c>
      <c r="O18" s="34">
        <f>J18+J19+J20+J21+J22+J23+J24+J25+J26+J27+J28+J29+J30+J31+J32+J33+J34+J35+J36+J37+J38+J39</f>
        <v>-350000</v>
      </c>
      <c r="P18" s="34">
        <f>P19+P20+P21</f>
        <v>-350000</v>
      </c>
      <c r="Q18" s="34">
        <f>K18+K19+K20+K21+K22+K23+K24+K25+K26+K27+K28+K29+K30+K31+K32+K33+K34+K35+K36+K37+K38+K39</f>
        <v>0</v>
      </c>
    </row>
    <row r="19" spans="1:17" s="12" customFormat="1" ht="32.25" customHeight="1">
      <c r="A19" s="109"/>
      <c r="B19" s="129"/>
      <c r="C19" s="125"/>
      <c r="D19" s="50" t="s">
        <v>36</v>
      </c>
      <c r="E19" s="41"/>
      <c r="F19" s="41"/>
      <c r="G19" s="41"/>
      <c r="H19" s="84">
        <f t="shared" si="0"/>
        <v>58600</v>
      </c>
      <c r="I19" s="88"/>
      <c r="J19" s="33"/>
      <c r="K19" s="33">
        <v>58600</v>
      </c>
      <c r="L19" s="33"/>
      <c r="M19" s="65">
        <v>3122</v>
      </c>
      <c r="N19" s="34">
        <f>I18+I19+I30+I31+I33+I34</f>
        <v>823100</v>
      </c>
      <c r="O19" s="65"/>
      <c r="P19" s="65"/>
      <c r="Q19" s="65"/>
    </row>
    <row r="20" spans="1:17" s="12" customFormat="1" ht="46.5" customHeight="1">
      <c r="A20" s="109"/>
      <c r="B20" s="129"/>
      <c r="C20" s="125"/>
      <c r="D20" s="50" t="s">
        <v>37</v>
      </c>
      <c r="E20" s="41"/>
      <c r="F20" s="41"/>
      <c r="G20" s="41"/>
      <c r="H20" s="84">
        <f t="shared" si="0"/>
        <v>-47300</v>
      </c>
      <c r="I20" s="88"/>
      <c r="J20" s="33"/>
      <c r="K20" s="33">
        <v>-47300</v>
      </c>
      <c r="L20" s="33"/>
      <c r="M20" s="65">
        <v>3132</v>
      </c>
      <c r="N20" s="34">
        <f>I32</f>
        <v>0</v>
      </c>
      <c r="O20" s="65"/>
      <c r="P20" s="34">
        <f>J32</f>
        <v>-350000</v>
      </c>
      <c r="Q20" s="65"/>
    </row>
    <row r="21" spans="1:17" s="12" customFormat="1" ht="46.5" customHeight="1">
      <c r="A21" s="109"/>
      <c r="B21" s="129"/>
      <c r="C21" s="125"/>
      <c r="D21" s="50" t="s">
        <v>38</v>
      </c>
      <c r="E21" s="41"/>
      <c r="F21" s="41"/>
      <c r="G21" s="41"/>
      <c r="H21" s="84">
        <f t="shared" si="0"/>
        <v>47300</v>
      </c>
      <c r="I21" s="88"/>
      <c r="J21" s="33"/>
      <c r="K21" s="33">
        <v>47300</v>
      </c>
      <c r="L21" s="33"/>
      <c r="M21" s="65">
        <v>3142</v>
      </c>
      <c r="N21" s="34">
        <f>I20+I21+I22+I23+I24+I25+I26+I27+I28+I29+I35+I36+I37+I38+I39</f>
        <v>510900</v>
      </c>
      <c r="O21" s="65"/>
      <c r="P21" s="65"/>
      <c r="Q21" s="65"/>
    </row>
    <row r="22" spans="1:17" s="12" customFormat="1" ht="19.5" customHeight="1">
      <c r="A22" s="109"/>
      <c r="B22" s="129"/>
      <c r="C22" s="125"/>
      <c r="D22" s="50" t="s">
        <v>39</v>
      </c>
      <c r="E22" s="41"/>
      <c r="F22" s="41"/>
      <c r="G22" s="41"/>
      <c r="H22" s="84">
        <f t="shared" si="0"/>
        <v>-49200</v>
      </c>
      <c r="I22" s="88"/>
      <c r="J22" s="33"/>
      <c r="K22" s="33">
        <v>-49200</v>
      </c>
      <c r="L22" s="33"/>
      <c r="M22" s="65"/>
      <c r="N22" s="65"/>
      <c r="O22" s="65"/>
      <c r="P22" s="65"/>
      <c r="Q22" s="65"/>
    </row>
    <row r="23" spans="1:17" s="12" customFormat="1" ht="36" customHeight="1">
      <c r="A23" s="109"/>
      <c r="B23" s="129"/>
      <c r="C23" s="125"/>
      <c r="D23" s="50" t="s">
        <v>40</v>
      </c>
      <c r="E23" s="41"/>
      <c r="F23" s="41"/>
      <c r="G23" s="41"/>
      <c r="H23" s="84">
        <f t="shared" si="0"/>
        <v>49200</v>
      </c>
      <c r="I23" s="88"/>
      <c r="J23" s="33"/>
      <c r="K23" s="33">
        <v>49200</v>
      </c>
      <c r="L23" s="33"/>
      <c r="M23" s="65"/>
      <c r="N23" s="65"/>
      <c r="O23" s="65"/>
      <c r="P23" s="65"/>
      <c r="Q23" s="65"/>
    </row>
    <row r="24" spans="1:17" s="12" customFormat="1" ht="33.75" customHeight="1">
      <c r="A24" s="109"/>
      <c r="B24" s="129"/>
      <c r="C24" s="125"/>
      <c r="D24" s="50" t="s">
        <v>41</v>
      </c>
      <c r="E24" s="41"/>
      <c r="F24" s="41"/>
      <c r="G24" s="41"/>
      <c r="H24" s="84">
        <f t="shared" si="0"/>
        <v>-60300</v>
      </c>
      <c r="I24" s="88"/>
      <c r="J24" s="33"/>
      <c r="K24" s="33">
        <v>-60300</v>
      </c>
      <c r="L24" s="33"/>
      <c r="M24" s="65"/>
      <c r="N24" s="65"/>
      <c r="O24" s="65"/>
      <c r="P24" s="65"/>
      <c r="Q24" s="65"/>
    </row>
    <row r="25" spans="1:17" s="12" customFormat="1" ht="36" customHeight="1">
      <c r="A25" s="109"/>
      <c r="B25" s="129"/>
      <c r="C25" s="125"/>
      <c r="D25" s="50" t="s">
        <v>42</v>
      </c>
      <c r="E25" s="41"/>
      <c r="F25" s="41"/>
      <c r="G25" s="41"/>
      <c r="H25" s="84">
        <f t="shared" si="0"/>
        <v>60300</v>
      </c>
      <c r="I25" s="88"/>
      <c r="J25" s="33"/>
      <c r="K25" s="33">
        <v>60300</v>
      </c>
      <c r="L25" s="33"/>
      <c r="M25" s="65"/>
      <c r="N25" s="65"/>
      <c r="O25" s="65"/>
      <c r="P25" s="65"/>
      <c r="Q25" s="65"/>
    </row>
    <row r="26" spans="1:17" s="12" customFormat="1" ht="34.5" customHeight="1">
      <c r="A26" s="109"/>
      <c r="B26" s="129"/>
      <c r="C26" s="125"/>
      <c r="D26" s="50" t="s">
        <v>43</v>
      </c>
      <c r="E26" s="41"/>
      <c r="F26" s="41"/>
      <c r="G26" s="41"/>
      <c r="H26" s="84">
        <f t="shared" si="0"/>
        <v>-34700</v>
      </c>
      <c r="I26" s="88"/>
      <c r="J26" s="33"/>
      <c r="K26" s="33">
        <v>-34700</v>
      </c>
      <c r="L26" s="33"/>
      <c r="M26" s="65"/>
      <c r="N26" s="65"/>
      <c r="O26" s="65"/>
      <c r="P26" s="65"/>
      <c r="Q26" s="65"/>
    </row>
    <row r="27" spans="1:17" s="12" customFormat="1" ht="38.25" customHeight="1">
      <c r="A27" s="109"/>
      <c r="B27" s="129"/>
      <c r="C27" s="125"/>
      <c r="D27" s="50" t="s">
        <v>44</v>
      </c>
      <c r="E27" s="41"/>
      <c r="F27" s="41"/>
      <c r="G27" s="41"/>
      <c r="H27" s="84">
        <f t="shared" si="0"/>
        <v>34700</v>
      </c>
      <c r="I27" s="88"/>
      <c r="J27" s="33"/>
      <c r="K27" s="33">
        <v>34700</v>
      </c>
      <c r="L27" s="33"/>
      <c r="M27" s="65"/>
      <c r="N27" s="65"/>
      <c r="O27" s="65"/>
      <c r="P27" s="65"/>
      <c r="Q27" s="65"/>
    </row>
    <row r="28" spans="1:17" s="12" customFormat="1" ht="69" customHeight="1">
      <c r="A28" s="109"/>
      <c r="B28" s="129"/>
      <c r="C28" s="125"/>
      <c r="D28" s="50" t="s">
        <v>45</v>
      </c>
      <c r="E28" s="41"/>
      <c r="F28" s="41"/>
      <c r="G28" s="41"/>
      <c r="H28" s="84">
        <f t="shared" si="0"/>
        <v>-41500</v>
      </c>
      <c r="I28" s="88"/>
      <c r="J28" s="33"/>
      <c r="K28" s="33">
        <v>-41500</v>
      </c>
      <c r="L28" s="33"/>
      <c r="M28" s="65"/>
      <c r="N28" s="65"/>
      <c r="O28" s="65"/>
      <c r="P28" s="65"/>
      <c r="Q28" s="65"/>
    </row>
    <row r="29" spans="1:17" s="12" customFormat="1" ht="72" customHeight="1">
      <c r="A29" s="109"/>
      <c r="B29" s="129"/>
      <c r="C29" s="125"/>
      <c r="D29" s="50" t="s">
        <v>46</v>
      </c>
      <c r="E29" s="41"/>
      <c r="F29" s="41"/>
      <c r="G29" s="41"/>
      <c r="H29" s="84">
        <f t="shared" si="0"/>
        <v>41500</v>
      </c>
      <c r="I29" s="88"/>
      <c r="J29" s="33"/>
      <c r="K29" s="33">
        <v>41500</v>
      </c>
      <c r="L29" s="33"/>
      <c r="M29" s="65"/>
      <c r="N29" s="65"/>
      <c r="O29" s="65"/>
      <c r="P29" s="65"/>
      <c r="Q29" s="65"/>
    </row>
    <row r="30" spans="1:17" s="12" customFormat="1" ht="51" customHeight="1">
      <c r="A30" s="109"/>
      <c r="B30" s="129"/>
      <c r="C30" s="125"/>
      <c r="D30" s="52" t="s">
        <v>47</v>
      </c>
      <c r="E30" s="41"/>
      <c r="F30" s="41"/>
      <c r="G30" s="41"/>
      <c r="H30" s="84">
        <v>-135000</v>
      </c>
      <c r="I30" s="88"/>
      <c r="J30" s="33"/>
      <c r="K30" s="33"/>
      <c r="L30" s="33"/>
      <c r="M30" s="65"/>
      <c r="N30" s="65"/>
      <c r="O30" s="65"/>
      <c r="P30" s="65"/>
      <c r="Q30" s="65"/>
    </row>
    <row r="31" spans="1:17" s="12" customFormat="1" ht="36" customHeight="1">
      <c r="A31" s="109"/>
      <c r="B31" s="129"/>
      <c r="C31" s="125"/>
      <c r="D31" s="52" t="s">
        <v>91</v>
      </c>
      <c r="E31" s="41"/>
      <c r="F31" s="41"/>
      <c r="G31" s="41"/>
      <c r="H31" s="84">
        <f>I31+J31+K31</f>
        <v>684300</v>
      </c>
      <c r="I31" s="88">
        <v>684300</v>
      </c>
      <c r="J31" s="33"/>
      <c r="K31" s="33"/>
      <c r="L31" s="33"/>
      <c r="M31" s="65"/>
      <c r="N31" s="65"/>
      <c r="O31" s="65"/>
      <c r="P31" s="65"/>
      <c r="Q31" s="65"/>
    </row>
    <row r="32" spans="1:17" s="12" customFormat="1" ht="57.75" customHeight="1">
      <c r="A32" s="109"/>
      <c r="B32" s="129"/>
      <c r="C32" s="125"/>
      <c r="D32" s="45" t="s">
        <v>73</v>
      </c>
      <c r="E32" s="41"/>
      <c r="F32" s="41"/>
      <c r="G32" s="41"/>
      <c r="H32" s="84">
        <f t="shared" si="0"/>
        <v>-350000</v>
      </c>
      <c r="I32" s="88"/>
      <c r="J32" s="33">
        <v>-350000</v>
      </c>
      <c r="K32" s="33"/>
      <c r="L32" s="33"/>
      <c r="M32" s="65"/>
      <c r="N32" s="65"/>
      <c r="O32" s="65"/>
      <c r="P32" s="65"/>
      <c r="Q32" s="65"/>
    </row>
    <row r="33" spans="1:17" s="12" customFormat="1" ht="39" customHeight="1">
      <c r="A33" s="109"/>
      <c r="B33" s="129"/>
      <c r="C33" s="125"/>
      <c r="D33" s="52" t="s">
        <v>74</v>
      </c>
      <c r="E33" s="41"/>
      <c r="F33" s="41"/>
      <c r="G33" s="41"/>
      <c r="H33" s="84">
        <f t="shared" si="0"/>
        <v>52400</v>
      </c>
      <c r="I33" s="88">
        <v>52400</v>
      </c>
      <c r="J33" s="33"/>
      <c r="K33" s="33"/>
      <c r="L33" s="33"/>
      <c r="M33" s="65"/>
      <c r="N33" s="65"/>
      <c r="O33" s="65"/>
      <c r="P33" s="65"/>
      <c r="Q33" s="65"/>
    </row>
    <row r="34" spans="1:17" s="12" customFormat="1" ht="36.75" customHeight="1">
      <c r="A34" s="109"/>
      <c r="B34" s="129"/>
      <c r="C34" s="125"/>
      <c r="D34" s="52" t="s">
        <v>75</v>
      </c>
      <c r="E34" s="41"/>
      <c r="F34" s="41"/>
      <c r="G34" s="41"/>
      <c r="H34" s="84">
        <f t="shared" si="0"/>
        <v>86400</v>
      </c>
      <c r="I34" s="88">
        <v>86400</v>
      </c>
      <c r="J34" s="33"/>
      <c r="K34" s="33"/>
      <c r="L34" s="33"/>
      <c r="M34" s="65"/>
      <c r="N34" s="65"/>
      <c r="O34" s="65"/>
      <c r="P34" s="65"/>
      <c r="Q34" s="65"/>
    </row>
    <row r="35" spans="1:17" s="12" customFormat="1" ht="51" customHeight="1">
      <c r="A35" s="109" t="s">
        <v>28</v>
      </c>
      <c r="B35" s="129" t="s">
        <v>29</v>
      </c>
      <c r="C35" s="125" t="s">
        <v>30</v>
      </c>
      <c r="D35" s="52" t="s">
        <v>76</v>
      </c>
      <c r="E35" s="41"/>
      <c r="F35" s="41"/>
      <c r="G35" s="41"/>
      <c r="H35" s="84">
        <f t="shared" si="0"/>
        <v>280400</v>
      </c>
      <c r="I35" s="88">
        <v>280400</v>
      </c>
      <c r="J35" s="33"/>
      <c r="K35" s="33"/>
      <c r="L35" s="33"/>
      <c r="M35" s="65"/>
      <c r="N35" s="65"/>
      <c r="O35" s="65"/>
      <c r="P35" s="65"/>
      <c r="Q35" s="65"/>
    </row>
    <row r="36" spans="1:17" s="12" customFormat="1" ht="45" customHeight="1">
      <c r="A36" s="109"/>
      <c r="B36" s="129"/>
      <c r="C36" s="125"/>
      <c r="D36" s="52" t="s">
        <v>94</v>
      </c>
      <c r="E36" s="41"/>
      <c r="F36" s="41"/>
      <c r="G36" s="41"/>
      <c r="H36" s="84">
        <f t="shared" si="0"/>
        <v>96100</v>
      </c>
      <c r="I36" s="88">
        <v>96100</v>
      </c>
      <c r="J36" s="33"/>
      <c r="K36" s="33"/>
      <c r="L36" s="33"/>
      <c r="M36" s="65"/>
      <c r="N36" s="65"/>
      <c r="O36" s="65"/>
      <c r="P36" s="65"/>
      <c r="Q36" s="65"/>
    </row>
    <row r="37" spans="1:17" s="12" customFormat="1" ht="45" customHeight="1">
      <c r="A37" s="109"/>
      <c r="B37" s="129"/>
      <c r="C37" s="125"/>
      <c r="D37" s="52" t="s">
        <v>93</v>
      </c>
      <c r="E37" s="41"/>
      <c r="F37" s="41"/>
      <c r="G37" s="41"/>
      <c r="H37" s="84">
        <f t="shared" si="0"/>
        <v>22300</v>
      </c>
      <c r="I37" s="88">
        <v>22300</v>
      </c>
      <c r="J37" s="33"/>
      <c r="K37" s="33"/>
      <c r="L37" s="33"/>
      <c r="M37" s="65"/>
      <c r="N37" s="65"/>
      <c r="O37" s="65"/>
      <c r="P37" s="65"/>
      <c r="Q37" s="65"/>
    </row>
    <row r="38" spans="1:17" s="12" customFormat="1" ht="45" customHeight="1">
      <c r="A38" s="109"/>
      <c r="B38" s="129"/>
      <c r="C38" s="125"/>
      <c r="D38" s="52" t="s">
        <v>92</v>
      </c>
      <c r="E38" s="41"/>
      <c r="F38" s="41"/>
      <c r="G38" s="41"/>
      <c r="H38" s="84">
        <f t="shared" si="0"/>
        <v>95100</v>
      </c>
      <c r="I38" s="88">
        <v>95100</v>
      </c>
      <c r="J38" s="33"/>
      <c r="K38" s="33"/>
      <c r="L38" s="33"/>
      <c r="M38" s="65"/>
      <c r="N38" s="65"/>
      <c r="O38" s="65"/>
      <c r="P38" s="65"/>
      <c r="Q38" s="65"/>
    </row>
    <row r="39" spans="1:17" s="12" customFormat="1" ht="45" customHeight="1">
      <c r="A39" s="109"/>
      <c r="B39" s="129"/>
      <c r="C39" s="125"/>
      <c r="D39" s="52" t="s">
        <v>95</v>
      </c>
      <c r="E39" s="41"/>
      <c r="F39" s="41"/>
      <c r="G39" s="41"/>
      <c r="H39" s="84">
        <f t="shared" si="0"/>
        <v>17000</v>
      </c>
      <c r="I39" s="88">
        <v>17000</v>
      </c>
      <c r="J39" s="33"/>
      <c r="K39" s="33"/>
      <c r="L39" s="33"/>
      <c r="M39" s="65"/>
      <c r="N39" s="65"/>
      <c r="O39" s="65"/>
      <c r="P39" s="65"/>
      <c r="Q39" s="65"/>
    </row>
    <row r="40" spans="1:18" s="12" customFormat="1" ht="54.75" customHeight="1">
      <c r="A40" s="138" t="s">
        <v>13</v>
      </c>
      <c r="B40" s="107" t="s">
        <v>14</v>
      </c>
      <c r="C40" s="128" t="s">
        <v>24</v>
      </c>
      <c r="D40" s="78" t="s">
        <v>48</v>
      </c>
      <c r="E40" s="41"/>
      <c r="F40" s="41"/>
      <c r="G40" s="41"/>
      <c r="H40" s="84">
        <v>135000</v>
      </c>
      <c r="I40" s="88"/>
      <c r="J40" s="33"/>
      <c r="K40" s="33"/>
      <c r="L40" s="33"/>
      <c r="M40" s="34">
        <f>I41+I42+I43+I44+I45+I46+I47+I48+I49+I50+I51+I52+I53+I54+I55+I56+I57+I58+I59+I60+I61+I62+I63+I64+I65+I66+I67</f>
        <v>8656750</v>
      </c>
      <c r="N40" s="34">
        <f>N41+N42+N43</f>
        <v>8656750</v>
      </c>
      <c r="O40" s="34">
        <f>J40+J41+J42+J43+J44+J45+J46+J47+J48+J49+J50+J51+J52+J53+J54+J55+J56+J57+J58+J59+J60+J61+J62+J63+J64+J65+J66+J67</f>
        <v>306473</v>
      </c>
      <c r="P40" s="34">
        <f>P41+P42+P43</f>
        <v>306473</v>
      </c>
      <c r="Q40" s="34">
        <f>K40+K41+K42+K43+K44+K45+K46+K47+K48+K49+K50+K51+K52+K53+K54+K55+K56+K57+K58+K59+K60+K61+K62+K63+K64+K65+K66+K67</f>
        <v>0</v>
      </c>
      <c r="R40" s="31">
        <f>R42+R43</f>
        <v>0</v>
      </c>
    </row>
    <row r="41" spans="1:17" s="11" customFormat="1" ht="45" customHeight="1">
      <c r="A41" s="138"/>
      <c r="B41" s="107"/>
      <c r="C41" s="128"/>
      <c r="D41" s="57" t="s">
        <v>56</v>
      </c>
      <c r="E41" s="35"/>
      <c r="F41" s="35"/>
      <c r="G41" s="35"/>
      <c r="H41" s="84">
        <f t="shared" si="0"/>
        <v>1006000</v>
      </c>
      <c r="I41" s="88">
        <v>1006000</v>
      </c>
      <c r="J41" s="33"/>
      <c r="K41" s="33"/>
      <c r="L41" s="33"/>
      <c r="M41" s="40">
        <v>3122</v>
      </c>
      <c r="N41" s="40"/>
      <c r="O41" s="74"/>
      <c r="P41" s="74"/>
      <c r="Q41" s="74"/>
    </row>
    <row r="42" spans="1:18" s="11" customFormat="1" ht="50.25" customHeight="1">
      <c r="A42" s="138"/>
      <c r="B42" s="107"/>
      <c r="C42" s="128"/>
      <c r="D42" s="32" t="s">
        <v>100</v>
      </c>
      <c r="E42" s="35"/>
      <c r="F42" s="35"/>
      <c r="G42" s="35"/>
      <c r="H42" s="84">
        <f t="shared" si="0"/>
        <v>-50000</v>
      </c>
      <c r="I42" s="88"/>
      <c r="J42" s="33"/>
      <c r="K42" s="33">
        <v>-50000</v>
      </c>
      <c r="L42" s="33"/>
      <c r="M42" s="40">
        <v>3132</v>
      </c>
      <c r="N42" s="40">
        <f>I40+I43+I44+I45+I46+I47+I49+I50+I51+I52+I53+I54+I55+I56+I57+I58+I59+I60+I61+I62+I63+I64+I65+I66+I67</f>
        <v>6830750</v>
      </c>
      <c r="O42" s="74"/>
      <c r="P42" s="40">
        <f>J43+J47+J49+J50+J66</f>
        <v>-493527</v>
      </c>
      <c r="Q42" s="74"/>
      <c r="R42" s="79">
        <f>K52</f>
        <v>50000</v>
      </c>
    </row>
    <row r="43" spans="1:18" s="11" customFormat="1" ht="38.25" customHeight="1">
      <c r="A43" s="138"/>
      <c r="B43" s="107"/>
      <c r="C43" s="128"/>
      <c r="D43" s="32" t="s">
        <v>57</v>
      </c>
      <c r="E43" s="35"/>
      <c r="F43" s="35"/>
      <c r="G43" s="35"/>
      <c r="H43" s="84">
        <f t="shared" si="0"/>
        <v>23300</v>
      </c>
      <c r="I43" s="88">
        <v>243300</v>
      </c>
      <c r="J43" s="33">
        <v>-220000</v>
      </c>
      <c r="K43" s="33"/>
      <c r="L43" s="33"/>
      <c r="M43" s="40">
        <v>3142</v>
      </c>
      <c r="N43" s="40">
        <f>I41+I42+I48</f>
        <v>1826000</v>
      </c>
      <c r="O43" s="74"/>
      <c r="P43" s="40">
        <f>J48</f>
        <v>800000</v>
      </c>
      <c r="Q43" s="74"/>
      <c r="R43" s="79">
        <f>K42</f>
        <v>-50000</v>
      </c>
    </row>
    <row r="44" spans="1:17" s="11" customFormat="1" ht="43.5" customHeight="1">
      <c r="A44" s="138"/>
      <c r="B44" s="107"/>
      <c r="C44" s="128"/>
      <c r="D44" s="32" t="s">
        <v>58</v>
      </c>
      <c r="E44" s="35"/>
      <c r="F44" s="35"/>
      <c r="G44" s="35"/>
      <c r="H44" s="84">
        <f t="shared" si="0"/>
        <v>548000</v>
      </c>
      <c r="I44" s="88">
        <v>548000</v>
      </c>
      <c r="J44" s="33"/>
      <c r="K44" s="33"/>
      <c r="L44" s="33"/>
      <c r="M44" s="74"/>
      <c r="N44" s="40">
        <f>N42+P42+R42</f>
        <v>6387223</v>
      </c>
      <c r="O44" s="74"/>
      <c r="P44" s="74"/>
      <c r="Q44" s="74"/>
    </row>
    <row r="45" spans="1:17" s="11" customFormat="1" ht="39.75" customHeight="1">
      <c r="A45" s="138"/>
      <c r="B45" s="107"/>
      <c r="C45" s="128"/>
      <c r="D45" s="32" t="s">
        <v>59</v>
      </c>
      <c r="E45" s="35"/>
      <c r="F45" s="35"/>
      <c r="G45" s="35"/>
      <c r="H45" s="84">
        <f t="shared" si="0"/>
        <v>597100</v>
      </c>
      <c r="I45" s="88">
        <v>597100</v>
      </c>
      <c r="J45" s="33"/>
      <c r="K45" s="33"/>
      <c r="L45" s="33"/>
      <c r="M45" s="74"/>
      <c r="N45" s="74"/>
      <c r="O45" s="74"/>
      <c r="P45" s="74"/>
      <c r="Q45" s="74"/>
    </row>
    <row r="46" spans="1:17" s="11" customFormat="1" ht="39.75" customHeight="1">
      <c r="A46" s="138"/>
      <c r="B46" s="107"/>
      <c r="C46" s="128"/>
      <c r="D46" s="32" t="s">
        <v>60</v>
      </c>
      <c r="E46" s="35"/>
      <c r="F46" s="35"/>
      <c r="G46" s="35"/>
      <c r="H46" s="84">
        <f t="shared" si="0"/>
        <v>444800</v>
      </c>
      <c r="I46" s="88">
        <v>444800</v>
      </c>
      <c r="J46" s="33"/>
      <c r="K46" s="33"/>
      <c r="L46" s="33"/>
      <c r="M46" s="40"/>
      <c r="N46" s="74"/>
      <c r="O46" s="74"/>
      <c r="P46" s="74"/>
      <c r="Q46" s="74"/>
    </row>
    <row r="47" spans="1:17" s="11" customFormat="1" ht="48.75" customHeight="1">
      <c r="A47" s="138"/>
      <c r="B47" s="107"/>
      <c r="C47" s="128"/>
      <c r="D47" s="32" t="s">
        <v>61</v>
      </c>
      <c r="E47" s="35"/>
      <c r="F47" s="35"/>
      <c r="G47" s="35"/>
      <c r="H47" s="84">
        <f t="shared" si="0"/>
        <v>50000</v>
      </c>
      <c r="I47" s="88"/>
      <c r="J47" s="33">
        <v>50000</v>
      </c>
      <c r="K47" s="33"/>
      <c r="L47" s="33"/>
      <c r="M47" s="74"/>
      <c r="N47" s="74"/>
      <c r="O47" s="74"/>
      <c r="P47" s="74"/>
      <c r="Q47" s="74"/>
    </row>
    <row r="48" spans="1:17" s="11" customFormat="1" ht="42" customHeight="1">
      <c r="A48" s="138"/>
      <c r="B48" s="107"/>
      <c r="C48" s="128"/>
      <c r="D48" s="57" t="s">
        <v>62</v>
      </c>
      <c r="E48" s="35"/>
      <c r="F48" s="35"/>
      <c r="G48" s="35"/>
      <c r="H48" s="84">
        <f t="shared" si="0"/>
        <v>1620000</v>
      </c>
      <c r="I48" s="88">
        <v>820000</v>
      </c>
      <c r="J48" s="33">
        <v>800000</v>
      </c>
      <c r="K48" s="33"/>
      <c r="L48" s="33"/>
      <c r="M48" s="74"/>
      <c r="N48" s="74"/>
      <c r="O48" s="74"/>
      <c r="P48" s="74"/>
      <c r="Q48" s="74"/>
    </row>
    <row r="49" spans="1:17" s="11" customFormat="1" ht="43.5" customHeight="1">
      <c r="A49" s="138"/>
      <c r="B49" s="107"/>
      <c r="C49" s="128"/>
      <c r="D49" s="32" t="s">
        <v>63</v>
      </c>
      <c r="E49" s="35"/>
      <c r="F49" s="35"/>
      <c r="G49" s="35"/>
      <c r="H49" s="84">
        <f t="shared" si="0"/>
        <v>618173</v>
      </c>
      <c r="I49" s="88"/>
      <c r="J49" s="33">
        <v>618173</v>
      </c>
      <c r="K49" s="33"/>
      <c r="L49" s="33"/>
      <c r="M49" s="74"/>
      <c r="N49" s="74"/>
      <c r="O49" s="74"/>
      <c r="P49" s="74"/>
      <c r="Q49" s="74"/>
    </row>
    <row r="50" spans="1:17" s="11" customFormat="1" ht="48.75" customHeight="1">
      <c r="A50" s="138"/>
      <c r="B50" s="107"/>
      <c r="C50" s="128"/>
      <c r="D50" s="45" t="s">
        <v>64</v>
      </c>
      <c r="E50" s="35"/>
      <c r="F50" s="35"/>
      <c r="G50" s="35"/>
      <c r="H50" s="84">
        <f t="shared" si="0"/>
        <v>-116000</v>
      </c>
      <c r="I50" s="88">
        <v>525700</v>
      </c>
      <c r="J50" s="33">
        <v>-641700</v>
      </c>
      <c r="K50" s="33"/>
      <c r="L50" s="33"/>
      <c r="M50" s="74"/>
      <c r="N50" s="74"/>
      <c r="O50" s="74"/>
      <c r="P50" s="74"/>
      <c r="Q50" s="74"/>
    </row>
    <row r="51" spans="1:17" s="11" customFormat="1" ht="48.75" customHeight="1">
      <c r="A51" s="138"/>
      <c r="B51" s="107"/>
      <c r="C51" s="128"/>
      <c r="D51" s="45" t="s">
        <v>65</v>
      </c>
      <c r="E51" s="35"/>
      <c r="F51" s="35"/>
      <c r="G51" s="35"/>
      <c r="H51" s="84">
        <f t="shared" si="0"/>
        <v>841650</v>
      </c>
      <c r="I51" s="88">
        <v>841650</v>
      </c>
      <c r="J51" s="33"/>
      <c r="K51" s="33"/>
      <c r="L51" s="33"/>
      <c r="M51" s="74"/>
      <c r="N51" s="74"/>
      <c r="O51" s="74"/>
      <c r="P51" s="74"/>
      <c r="Q51" s="74"/>
    </row>
    <row r="52" spans="1:17" s="11" customFormat="1" ht="42.75" customHeight="1">
      <c r="A52" s="138"/>
      <c r="B52" s="107"/>
      <c r="C52" s="128"/>
      <c r="D52" s="32" t="s">
        <v>66</v>
      </c>
      <c r="E52" s="35"/>
      <c r="F52" s="35"/>
      <c r="G52" s="35"/>
      <c r="H52" s="84">
        <f t="shared" si="0"/>
        <v>651900</v>
      </c>
      <c r="I52" s="88">
        <v>601900</v>
      </c>
      <c r="J52" s="33"/>
      <c r="K52" s="33">
        <v>50000</v>
      </c>
      <c r="L52" s="33"/>
      <c r="M52" s="74"/>
      <c r="N52" s="74"/>
      <c r="O52" s="74"/>
      <c r="P52" s="74"/>
      <c r="Q52" s="74"/>
    </row>
    <row r="53" spans="1:17" s="11" customFormat="1" ht="45" customHeight="1">
      <c r="A53" s="138"/>
      <c r="B53" s="107"/>
      <c r="C53" s="128"/>
      <c r="D53" s="32" t="s">
        <v>67</v>
      </c>
      <c r="E53" s="35"/>
      <c r="F53" s="35"/>
      <c r="G53" s="35"/>
      <c r="H53" s="84">
        <f t="shared" si="0"/>
        <v>508900</v>
      </c>
      <c r="I53" s="88">
        <v>508900</v>
      </c>
      <c r="J53" s="33"/>
      <c r="K53" s="33"/>
      <c r="L53" s="33"/>
      <c r="M53" s="74"/>
      <c r="N53" s="74"/>
      <c r="O53" s="74"/>
      <c r="P53" s="74"/>
      <c r="Q53" s="74"/>
    </row>
    <row r="54" spans="1:17" s="11" customFormat="1" ht="45" customHeight="1">
      <c r="A54" s="138"/>
      <c r="B54" s="107"/>
      <c r="C54" s="128"/>
      <c r="D54" s="32" t="s">
        <v>97</v>
      </c>
      <c r="E54" s="35"/>
      <c r="F54" s="35"/>
      <c r="G54" s="35"/>
      <c r="H54" s="84">
        <f t="shared" si="0"/>
        <v>680900</v>
      </c>
      <c r="I54" s="88">
        <v>680900</v>
      </c>
      <c r="J54" s="33"/>
      <c r="K54" s="33"/>
      <c r="L54" s="33"/>
      <c r="M54" s="74"/>
      <c r="N54" s="74"/>
      <c r="O54" s="74"/>
      <c r="P54" s="74"/>
      <c r="Q54" s="74"/>
    </row>
    <row r="55" spans="1:17" s="11" customFormat="1" ht="38.25" customHeight="1">
      <c r="A55" s="138"/>
      <c r="B55" s="107"/>
      <c r="C55" s="128"/>
      <c r="D55" s="32" t="s">
        <v>98</v>
      </c>
      <c r="E55" s="35"/>
      <c r="F55" s="35"/>
      <c r="G55" s="35"/>
      <c r="H55" s="84">
        <f t="shared" si="0"/>
        <v>174600</v>
      </c>
      <c r="I55" s="88">
        <v>174600</v>
      </c>
      <c r="J55" s="33"/>
      <c r="K55" s="33"/>
      <c r="L55" s="33"/>
      <c r="M55" s="74"/>
      <c r="N55" s="74"/>
      <c r="O55" s="74"/>
      <c r="P55" s="74"/>
      <c r="Q55" s="74"/>
    </row>
    <row r="56" spans="1:17" s="11" customFormat="1" ht="41.25" customHeight="1">
      <c r="A56" s="138"/>
      <c r="B56" s="107"/>
      <c r="C56" s="128"/>
      <c r="D56" s="32" t="s">
        <v>68</v>
      </c>
      <c r="E56" s="35"/>
      <c r="F56" s="35"/>
      <c r="G56" s="35"/>
      <c r="H56" s="84">
        <f t="shared" si="0"/>
        <v>21500</v>
      </c>
      <c r="I56" s="88">
        <v>21500</v>
      </c>
      <c r="J56" s="33"/>
      <c r="K56" s="33"/>
      <c r="L56" s="33"/>
      <c r="M56" s="74"/>
      <c r="N56" s="74"/>
      <c r="O56" s="74"/>
      <c r="P56" s="74"/>
      <c r="Q56" s="74"/>
    </row>
    <row r="57" spans="1:17" s="11" customFormat="1" ht="39" customHeight="1">
      <c r="A57" s="138"/>
      <c r="B57" s="107"/>
      <c r="C57" s="128"/>
      <c r="D57" s="32" t="s">
        <v>69</v>
      </c>
      <c r="E57" s="35"/>
      <c r="F57" s="35"/>
      <c r="G57" s="35"/>
      <c r="H57" s="84">
        <f t="shared" si="0"/>
        <v>548300</v>
      </c>
      <c r="I57" s="88">
        <v>548300</v>
      </c>
      <c r="J57" s="33"/>
      <c r="K57" s="33"/>
      <c r="L57" s="33"/>
      <c r="M57" s="74"/>
      <c r="N57" s="74"/>
      <c r="O57" s="74"/>
      <c r="P57" s="74"/>
      <c r="Q57" s="74"/>
    </row>
    <row r="58" spans="1:17" s="11" customFormat="1" ht="39.75" customHeight="1">
      <c r="A58" s="138"/>
      <c r="B58" s="107"/>
      <c r="C58" s="128"/>
      <c r="D58" s="32" t="s">
        <v>70</v>
      </c>
      <c r="E58" s="35"/>
      <c r="F58" s="35"/>
      <c r="G58" s="35"/>
      <c r="H58" s="84">
        <f t="shared" si="0"/>
        <v>24000</v>
      </c>
      <c r="I58" s="88">
        <v>24000</v>
      </c>
      <c r="J58" s="33"/>
      <c r="K58" s="33"/>
      <c r="L58" s="33"/>
      <c r="M58" s="74"/>
      <c r="N58" s="74"/>
      <c r="O58" s="74"/>
      <c r="P58" s="74"/>
      <c r="Q58" s="74"/>
    </row>
    <row r="59" spans="1:17" s="11" customFormat="1" ht="45" customHeight="1">
      <c r="A59" s="138"/>
      <c r="B59" s="107"/>
      <c r="C59" s="128"/>
      <c r="D59" s="32" t="s">
        <v>99</v>
      </c>
      <c r="E59" s="35"/>
      <c r="F59" s="35"/>
      <c r="G59" s="35"/>
      <c r="H59" s="84">
        <f t="shared" si="0"/>
        <v>21500</v>
      </c>
      <c r="I59" s="88">
        <v>21500</v>
      </c>
      <c r="J59" s="33"/>
      <c r="K59" s="33"/>
      <c r="L59" s="33"/>
      <c r="M59" s="74"/>
      <c r="N59" s="74"/>
      <c r="O59" s="74"/>
      <c r="P59" s="74"/>
      <c r="Q59" s="74"/>
    </row>
    <row r="60" spans="1:17" s="11" customFormat="1" ht="51" customHeight="1">
      <c r="A60" s="138"/>
      <c r="B60" s="107"/>
      <c r="C60" s="128"/>
      <c r="D60" s="32" t="s">
        <v>101</v>
      </c>
      <c r="E60" s="35"/>
      <c r="F60" s="35"/>
      <c r="G60" s="35"/>
      <c r="H60" s="84">
        <f t="shared" si="0"/>
        <v>23100</v>
      </c>
      <c r="I60" s="88">
        <v>23100</v>
      </c>
      <c r="J60" s="33"/>
      <c r="K60" s="33"/>
      <c r="L60" s="33"/>
      <c r="M60" s="74"/>
      <c r="N60" s="74"/>
      <c r="O60" s="74"/>
      <c r="P60" s="74"/>
      <c r="Q60" s="74"/>
    </row>
    <row r="61" spans="1:17" s="11" customFormat="1" ht="48.75" customHeight="1">
      <c r="A61" s="138"/>
      <c r="B61" s="107"/>
      <c r="C61" s="128"/>
      <c r="D61" s="32" t="s">
        <v>102</v>
      </c>
      <c r="E61" s="35"/>
      <c r="F61" s="35"/>
      <c r="G61" s="35"/>
      <c r="H61" s="84">
        <f t="shared" si="0"/>
        <v>31000</v>
      </c>
      <c r="I61" s="88">
        <v>31000</v>
      </c>
      <c r="J61" s="33"/>
      <c r="K61" s="33"/>
      <c r="L61" s="33"/>
      <c r="M61" s="74"/>
      <c r="N61" s="74"/>
      <c r="O61" s="74"/>
      <c r="P61" s="74"/>
      <c r="Q61" s="74"/>
    </row>
    <row r="62" spans="1:17" s="11" customFormat="1" ht="54.75" customHeight="1">
      <c r="A62" s="138"/>
      <c r="B62" s="107"/>
      <c r="C62" s="128"/>
      <c r="D62" s="32" t="s">
        <v>103</v>
      </c>
      <c r="E62" s="35"/>
      <c r="F62" s="35"/>
      <c r="G62" s="35"/>
      <c r="H62" s="84">
        <f t="shared" si="0"/>
        <v>21500</v>
      </c>
      <c r="I62" s="88">
        <v>21500</v>
      </c>
      <c r="J62" s="33"/>
      <c r="K62" s="33"/>
      <c r="L62" s="33"/>
      <c r="M62" s="74"/>
      <c r="N62" s="74"/>
      <c r="O62" s="74"/>
      <c r="P62" s="74"/>
      <c r="Q62" s="74"/>
    </row>
    <row r="63" spans="1:17" s="11" customFormat="1" ht="54.75" customHeight="1">
      <c r="A63" s="131" t="s">
        <v>13</v>
      </c>
      <c r="B63" s="136" t="s">
        <v>14</v>
      </c>
      <c r="C63" s="130" t="s">
        <v>24</v>
      </c>
      <c r="D63" s="32" t="s">
        <v>104</v>
      </c>
      <c r="E63" s="35"/>
      <c r="F63" s="35"/>
      <c r="G63" s="35"/>
      <c r="H63" s="84">
        <f t="shared" si="0"/>
        <v>21500</v>
      </c>
      <c r="I63" s="89">
        <v>21500</v>
      </c>
      <c r="J63" s="51"/>
      <c r="K63" s="51"/>
      <c r="L63" s="33"/>
      <c r="M63" s="74"/>
      <c r="N63" s="74"/>
      <c r="O63" s="74"/>
      <c r="P63" s="74"/>
      <c r="Q63" s="74"/>
    </row>
    <row r="64" spans="1:17" s="11" customFormat="1" ht="51.75" customHeight="1">
      <c r="A64" s="132"/>
      <c r="B64" s="137"/>
      <c r="C64" s="130"/>
      <c r="D64" s="32" t="s">
        <v>105</v>
      </c>
      <c r="E64" s="35"/>
      <c r="F64" s="35"/>
      <c r="G64" s="35"/>
      <c r="H64" s="84">
        <f t="shared" si="0"/>
        <v>21500</v>
      </c>
      <c r="I64" s="89">
        <v>21500</v>
      </c>
      <c r="J64" s="51"/>
      <c r="K64" s="51"/>
      <c r="L64" s="33"/>
      <c r="M64" s="74"/>
      <c r="N64" s="74"/>
      <c r="O64" s="74"/>
      <c r="P64" s="74"/>
      <c r="Q64" s="74"/>
    </row>
    <row r="65" spans="1:17" s="11" customFormat="1" ht="51" customHeight="1">
      <c r="A65" s="132"/>
      <c r="B65" s="137"/>
      <c r="C65" s="130"/>
      <c r="D65" s="32" t="s">
        <v>106</v>
      </c>
      <c r="E65" s="35"/>
      <c r="F65" s="35"/>
      <c r="G65" s="35"/>
      <c r="H65" s="84">
        <f t="shared" si="0"/>
        <v>21500</v>
      </c>
      <c r="I65" s="89">
        <v>21500</v>
      </c>
      <c r="J65" s="51"/>
      <c r="K65" s="51"/>
      <c r="L65" s="33"/>
      <c r="M65" s="74"/>
      <c r="N65" s="74"/>
      <c r="O65" s="74"/>
      <c r="P65" s="74"/>
      <c r="Q65" s="74"/>
    </row>
    <row r="66" spans="1:17" s="11" customFormat="1" ht="45" customHeight="1">
      <c r="A66" s="132"/>
      <c r="B66" s="137"/>
      <c r="C66" s="130"/>
      <c r="D66" s="32" t="s">
        <v>71</v>
      </c>
      <c r="E66" s="35"/>
      <c r="F66" s="35"/>
      <c r="G66" s="35"/>
      <c r="H66" s="84">
        <f t="shared" si="0"/>
        <v>108500</v>
      </c>
      <c r="I66" s="89">
        <v>408500</v>
      </c>
      <c r="J66" s="51">
        <v>-300000</v>
      </c>
      <c r="K66" s="51"/>
      <c r="L66" s="33"/>
      <c r="M66" s="74"/>
      <c r="N66" s="74"/>
      <c r="O66" s="74"/>
      <c r="P66" s="74"/>
      <c r="Q66" s="74"/>
    </row>
    <row r="67" spans="1:17" s="11" customFormat="1" ht="45" customHeight="1" thickBot="1">
      <c r="A67" s="132"/>
      <c r="B67" s="137"/>
      <c r="C67" s="130"/>
      <c r="D67" s="92" t="s">
        <v>72</v>
      </c>
      <c r="E67" s="93"/>
      <c r="F67" s="93"/>
      <c r="G67" s="93"/>
      <c r="H67" s="86">
        <f t="shared" si="0"/>
        <v>500000</v>
      </c>
      <c r="I67" s="87">
        <v>500000</v>
      </c>
      <c r="J67" s="64"/>
      <c r="K67" s="64"/>
      <c r="L67" s="69"/>
      <c r="M67" s="74"/>
      <c r="N67" s="74"/>
      <c r="O67" s="74"/>
      <c r="P67" s="74"/>
      <c r="Q67" s="74"/>
    </row>
    <row r="68" spans="1:17" s="12" customFormat="1" ht="51" customHeight="1" thickBot="1">
      <c r="A68" s="91" t="s">
        <v>12</v>
      </c>
      <c r="B68" s="122" t="s">
        <v>89</v>
      </c>
      <c r="C68" s="123"/>
      <c r="D68" s="124"/>
      <c r="E68" s="37"/>
      <c r="F68" s="37"/>
      <c r="G68" s="37"/>
      <c r="H68" s="85">
        <f>H69+H70+H71+H72+H73+H74+H75+H76+H77</f>
        <v>3685001</v>
      </c>
      <c r="I68" s="90">
        <f>I69+I70+I71+I72+I73+I74+I75+I76+I77</f>
        <v>3508700</v>
      </c>
      <c r="J68" s="71">
        <f>J69+J70+J71+J72+J73+J74+J75+J76+J77</f>
        <v>144301</v>
      </c>
      <c r="K68" s="71">
        <f>K69+K70+K71+K72+K73+K74+K75+K76+K77</f>
        <v>0</v>
      </c>
      <c r="L68" s="71">
        <f>L69+L70+L71+L72+L73+L74+L75+L76+L77</f>
        <v>32000</v>
      </c>
      <c r="M68" s="65"/>
      <c r="N68" s="65"/>
      <c r="O68" s="65"/>
      <c r="P68" s="65"/>
      <c r="Q68" s="65"/>
    </row>
    <row r="69" spans="1:17" s="12" customFormat="1" ht="84" customHeight="1">
      <c r="A69" s="60" t="s">
        <v>26</v>
      </c>
      <c r="B69" s="60" t="s">
        <v>19</v>
      </c>
      <c r="C69" s="61" t="s">
        <v>27</v>
      </c>
      <c r="D69" s="94" t="s">
        <v>51</v>
      </c>
      <c r="E69" s="46"/>
      <c r="F69" s="46"/>
      <c r="G69" s="46"/>
      <c r="H69" s="83">
        <f>I69+J69+K69+L69</f>
        <v>142400</v>
      </c>
      <c r="I69" s="87">
        <v>110400</v>
      </c>
      <c r="J69" s="64"/>
      <c r="K69" s="64"/>
      <c r="L69" s="98">
        <v>32000</v>
      </c>
      <c r="M69" s="34">
        <f>I69</f>
        <v>110400</v>
      </c>
      <c r="N69" s="34"/>
      <c r="O69" s="34">
        <f>J69</f>
        <v>0</v>
      </c>
      <c r="P69" s="34"/>
      <c r="Q69" s="34">
        <f>K69</f>
        <v>0</v>
      </c>
    </row>
    <row r="70" spans="1:17" s="12" customFormat="1" ht="54.75" customHeight="1">
      <c r="A70" s="43" t="s">
        <v>77</v>
      </c>
      <c r="B70" s="43" t="s">
        <v>79</v>
      </c>
      <c r="C70" s="53" t="s">
        <v>80</v>
      </c>
      <c r="D70" s="58" t="s">
        <v>51</v>
      </c>
      <c r="E70" s="55"/>
      <c r="F70" s="55"/>
      <c r="G70" s="55"/>
      <c r="H70" s="84">
        <f aca="true" t="shared" si="1" ref="H70:H77">I70+J70+K70</f>
        <v>-10000</v>
      </c>
      <c r="I70" s="88"/>
      <c r="J70" s="33">
        <v>-10000</v>
      </c>
      <c r="K70" s="33"/>
      <c r="L70" s="33"/>
      <c r="M70" s="34">
        <f>I70</f>
        <v>0</v>
      </c>
      <c r="N70" s="34"/>
      <c r="O70" s="34">
        <f>J70</f>
        <v>-10000</v>
      </c>
      <c r="P70" s="34"/>
      <c r="Q70" s="34">
        <f>K70</f>
        <v>0</v>
      </c>
    </row>
    <row r="71" spans="1:17" s="12" customFormat="1" ht="66" customHeight="1">
      <c r="A71" s="43" t="s">
        <v>78</v>
      </c>
      <c r="B71" s="43" t="s">
        <v>79</v>
      </c>
      <c r="C71" s="59" t="s">
        <v>81</v>
      </c>
      <c r="D71" s="58" t="s">
        <v>51</v>
      </c>
      <c r="E71" s="55"/>
      <c r="F71" s="55"/>
      <c r="G71" s="55"/>
      <c r="H71" s="83">
        <f t="shared" si="1"/>
        <v>-10000</v>
      </c>
      <c r="I71" s="88"/>
      <c r="J71" s="33">
        <v>-10000</v>
      </c>
      <c r="K71" s="33"/>
      <c r="L71" s="33"/>
      <c r="M71" s="34">
        <f>I71</f>
        <v>0</v>
      </c>
      <c r="N71" s="34"/>
      <c r="O71" s="34">
        <f>J71</f>
        <v>-10000</v>
      </c>
      <c r="P71" s="34"/>
      <c r="Q71" s="34">
        <f>K71</f>
        <v>0</v>
      </c>
    </row>
    <row r="72" spans="1:17" s="12" customFormat="1" ht="40.5" customHeight="1">
      <c r="A72" s="43" t="s">
        <v>15</v>
      </c>
      <c r="B72" s="42" t="s">
        <v>16</v>
      </c>
      <c r="C72" s="44" t="s">
        <v>17</v>
      </c>
      <c r="D72" s="47" t="s">
        <v>85</v>
      </c>
      <c r="E72" s="35"/>
      <c r="F72" s="35"/>
      <c r="G72" s="35"/>
      <c r="H72" s="84">
        <f t="shared" si="1"/>
        <v>750000</v>
      </c>
      <c r="I72" s="88">
        <v>750000</v>
      </c>
      <c r="J72" s="33"/>
      <c r="K72" s="33"/>
      <c r="L72" s="33"/>
      <c r="M72" s="34">
        <f>I72</f>
        <v>750000</v>
      </c>
      <c r="N72" s="34">
        <v>3132</v>
      </c>
      <c r="O72" s="34">
        <f>J72</f>
        <v>0</v>
      </c>
      <c r="P72" s="34"/>
      <c r="Q72" s="34">
        <f>K72</f>
        <v>0</v>
      </c>
    </row>
    <row r="73" spans="1:18" s="12" customFormat="1" ht="78.75" customHeight="1">
      <c r="A73" s="109" t="s">
        <v>18</v>
      </c>
      <c r="B73" s="109" t="s">
        <v>19</v>
      </c>
      <c r="C73" s="128" t="s">
        <v>20</v>
      </c>
      <c r="D73" s="48" t="s">
        <v>86</v>
      </c>
      <c r="E73" s="35"/>
      <c r="F73" s="35"/>
      <c r="G73" s="35"/>
      <c r="H73" s="84">
        <f t="shared" si="1"/>
        <v>-86700</v>
      </c>
      <c r="I73" s="88"/>
      <c r="J73" s="33"/>
      <c r="K73" s="33">
        <v>-86700</v>
      </c>
      <c r="L73" s="33"/>
      <c r="M73" s="34">
        <f>I73+I74+I75+I76</f>
        <v>2348300</v>
      </c>
      <c r="N73" s="34"/>
      <c r="O73" s="34">
        <f>J73+J74+J75+J76</f>
        <v>164301</v>
      </c>
      <c r="P73" s="34"/>
      <c r="Q73" s="34">
        <f>K73+K74+K75+K76</f>
        <v>0</v>
      </c>
      <c r="R73" s="31"/>
    </row>
    <row r="74" spans="1:17" s="12" customFormat="1" ht="36" customHeight="1">
      <c r="A74" s="109"/>
      <c r="B74" s="109"/>
      <c r="C74" s="128"/>
      <c r="D74" s="48" t="s">
        <v>108</v>
      </c>
      <c r="E74" s="35"/>
      <c r="F74" s="35"/>
      <c r="G74" s="35"/>
      <c r="H74" s="84">
        <f t="shared" si="1"/>
        <v>945000</v>
      </c>
      <c r="I74" s="88">
        <v>858300</v>
      </c>
      <c r="J74" s="33"/>
      <c r="K74" s="33">
        <v>86700</v>
      </c>
      <c r="L74" s="33"/>
      <c r="M74" s="65"/>
      <c r="N74" s="65"/>
      <c r="O74" s="65"/>
      <c r="P74" s="65"/>
      <c r="Q74" s="65"/>
    </row>
    <row r="75" spans="1:17" s="12" customFormat="1" ht="42" customHeight="1">
      <c r="A75" s="109"/>
      <c r="B75" s="109"/>
      <c r="C75" s="128"/>
      <c r="D75" s="67" t="s">
        <v>87</v>
      </c>
      <c r="E75" s="35"/>
      <c r="F75" s="35"/>
      <c r="G75" s="35"/>
      <c r="H75" s="84">
        <f t="shared" si="1"/>
        <v>1490000</v>
      </c>
      <c r="I75" s="88">
        <v>1490000</v>
      </c>
      <c r="J75" s="33"/>
      <c r="K75" s="33"/>
      <c r="L75" s="33"/>
      <c r="M75" s="65"/>
      <c r="N75" s="65"/>
      <c r="O75" s="65"/>
      <c r="P75" s="65"/>
      <c r="Q75" s="65"/>
    </row>
    <row r="76" spans="1:17" s="12" customFormat="1" ht="51" customHeight="1">
      <c r="A76" s="109"/>
      <c r="B76" s="109"/>
      <c r="C76" s="128"/>
      <c r="D76" s="48" t="s">
        <v>109</v>
      </c>
      <c r="E76" s="35"/>
      <c r="F76" s="35"/>
      <c r="G76" s="35"/>
      <c r="H76" s="84">
        <f t="shared" si="1"/>
        <v>164301</v>
      </c>
      <c r="I76" s="88"/>
      <c r="J76" s="33">
        <v>164301</v>
      </c>
      <c r="K76" s="33"/>
      <c r="L76" s="33"/>
      <c r="M76" s="65"/>
      <c r="N76" s="65"/>
      <c r="O76" s="65"/>
      <c r="P76" s="65"/>
      <c r="Q76" s="65"/>
    </row>
    <row r="77" spans="1:17" s="12" customFormat="1" ht="99.75" customHeight="1" thickBot="1">
      <c r="A77" s="68" t="s">
        <v>82</v>
      </c>
      <c r="B77" s="62" t="s">
        <v>83</v>
      </c>
      <c r="C77" s="61" t="s">
        <v>84</v>
      </c>
      <c r="D77" s="66" t="s">
        <v>110</v>
      </c>
      <c r="E77" s="63"/>
      <c r="F77" s="63"/>
      <c r="G77" s="63"/>
      <c r="H77" s="86">
        <f t="shared" si="1"/>
        <v>300000</v>
      </c>
      <c r="I77" s="87">
        <v>300000</v>
      </c>
      <c r="J77" s="64"/>
      <c r="K77" s="64"/>
      <c r="L77" s="69"/>
      <c r="M77" s="34">
        <f>I77</f>
        <v>300000</v>
      </c>
      <c r="N77" s="34"/>
      <c r="O77" s="34">
        <f>J77</f>
        <v>0</v>
      </c>
      <c r="P77" s="34"/>
      <c r="Q77" s="34">
        <f>K77</f>
        <v>0</v>
      </c>
    </row>
    <row r="78" spans="1:18" s="16" customFormat="1" ht="41.25" customHeight="1" thickBot="1">
      <c r="A78" s="126" t="s">
        <v>6</v>
      </c>
      <c r="B78" s="127"/>
      <c r="C78" s="127"/>
      <c r="D78" s="127"/>
      <c r="E78" s="38">
        <f aca="true" t="shared" si="2" ref="E78:L78">E10+E68</f>
        <v>0</v>
      </c>
      <c r="F78" s="38">
        <f t="shared" si="2"/>
        <v>0</v>
      </c>
      <c r="G78" s="38">
        <f t="shared" si="2"/>
        <v>0</v>
      </c>
      <c r="H78" s="85">
        <f t="shared" si="2"/>
        <v>14865686</v>
      </c>
      <c r="I78" s="90">
        <f t="shared" si="2"/>
        <v>14833686</v>
      </c>
      <c r="J78" s="71">
        <f t="shared" si="2"/>
        <v>0</v>
      </c>
      <c r="K78" s="71">
        <f t="shared" si="2"/>
        <v>0</v>
      </c>
      <c r="L78" s="71">
        <f t="shared" si="2"/>
        <v>32000</v>
      </c>
      <c r="M78" s="75">
        <f>M11+M12+M13+M18+M40+M69+M70+M71+M72+M73+M77</f>
        <v>14833686</v>
      </c>
      <c r="N78" s="75">
        <f>N11+N12+N13+N18+N40+N69+N70+N71+N72+N73+N77</f>
        <v>11328118</v>
      </c>
      <c r="O78" s="75">
        <f>O11+O12+O13+O18+O40+O69+O70+O71+O72+O73+O77</f>
        <v>0</v>
      </c>
      <c r="P78" s="75">
        <f>P11+P12+P13+P18+P40+P69+P70+P71+P72+P73+P77</f>
        <v>-144301</v>
      </c>
      <c r="Q78" s="75">
        <f>Q11+Q12+Q13+Q18+Q40+Q69+Q70+Q71+Q72+Q73+Q77</f>
        <v>0</v>
      </c>
      <c r="R78" s="76"/>
    </row>
    <row r="79" spans="1:14" ht="33" customHeight="1">
      <c r="A79" s="5"/>
      <c r="B79" s="25"/>
      <c r="C79" s="121" t="s">
        <v>10</v>
      </c>
      <c r="D79" s="121"/>
      <c r="E79" s="22"/>
      <c r="F79" s="22"/>
      <c r="G79" s="121" t="s">
        <v>11</v>
      </c>
      <c r="H79" s="121"/>
      <c r="I79" s="121"/>
      <c r="J79" s="121"/>
      <c r="K79" s="121"/>
      <c r="L79" s="81"/>
      <c r="M79" s="49"/>
      <c r="N79" s="49"/>
    </row>
    <row r="80" spans="1:12" ht="31.5" customHeight="1">
      <c r="A80" s="13"/>
      <c r="B80" s="25"/>
      <c r="C80" s="13"/>
      <c r="D80" s="13"/>
      <c r="E80" s="4"/>
      <c r="F80" s="4"/>
      <c r="G80" s="4"/>
      <c r="H80" s="4"/>
      <c r="I80" s="4"/>
      <c r="J80" s="4"/>
      <c r="K80" s="17"/>
      <c r="L80" s="17"/>
    </row>
    <row r="81" spans="1:12" ht="31.5" customHeight="1">
      <c r="A81" s="13"/>
      <c r="B81" s="26"/>
      <c r="C81" s="14"/>
      <c r="D81" s="14"/>
      <c r="E81" s="19"/>
      <c r="F81" s="19"/>
      <c r="G81" s="19"/>
      <c r="H81" s="19"/>
      <c r="I81" s="19"/>
      <c r="J81" s="19"/>
      <c r="K81" s="20"/>
      <c r="L81" s="20"/>
    </row>
    <row r="82" spans="1:12" ht="31.5" customHeight="1">
      <c r="A82" s="15"/>
      <c r="B82" s="25"/>
      <c r="C82" s="13"/>
      <c r="D82" s="13"/>
      <c r="E82" s="4"/>
      <c r="F82" s="4"/>
      <c r="G82" s="4"/>
      <c r="H82" s="4"/>
      <c r="I82" s="4"/>
      <c r="J82" s="4"/>
      <c r="K82" s="17"/>
      <c r="L82" s="17"/>
    </row>
    <row r="83" spans="1:12" ht="31.5" customHeight="1">
      <c r="A83" s="13"/>
      <c r="B83" s="25"/>
      <c r="C83" s="13"/>
      <c r="D83" s="13"/>
      <c r="E83" s="4"/>
      <c r="F83" s="4"/>
      <c r="G83" s="4"/>
      <c r="H83" s="4"/>
      <c r="I83" s="4"/>
      <c r="J83" s="4"/>
      <c r="K83" s="17"/>
      <c r="L83" s="17"/>
    </row>
    <row r="84" spans="1:12" ht="31.5" customHeight="1">
      <c r="A84" s="13"/>
      <c r="B84" s="25"/>
      <c r="C84" s="13"/>
      <c r="D84" s="13"/>
      <c r="E84" s="4"/>
      <c r="F84" s="4"/>
      <c r="G84" s="4"/>
      <c r="H84" s="4"/>
      <c r="I84" s="4"/>
      <c r="J84" s="4"/>
      <c r="K84" s="17"/>
      <c r="L84" s="17"/>
    </row>
    <row r="85" spans="1:12" ht="31.5" customHeight="1">
      <c r="A85" s="13"/>
      <c r="B85" s="25"/>
      <c r="C85" s="13"/>
      <c r="D85" s="13"/>
      <c r="E85" s="4"/>
      <c r="F85" s="4"/>
      <c r="G85" s="4"/>
      <c r="H85" s="4"/>
      <c r="I85" s="4"/>
      <c r="J85" s="4"/>
      <c r="K85" s="17"/>
      <c r="L85" s="17"/>
    </row>
    <row r="86" spans="1:12" ht="31.5" customHeight="1">
      <c r="A86" s="13"/>
      <c r="B86" s="25"/>
      <c r="C86" s="13"/>
      <c r="D86" s="13"/>
      <c r="E86" s="4"/>
      <c r="F86" s="4"/>
      <c r="G86" s="4"/>
      <c r="H86" s="4"/>
      <c r="I86" s="4"/>
      <c r="J86" s="4"/>
      <c r="K86" s="17"/>
      <c r="L86" s="17"/>
    </row>
    <row r="87" spans="1:12" ht="31.5" customHeight="1">
      <c r="A87" s="13"/>
      <c r="B87" s="25"/>
      <c r="C87" s="13"/>
      <c r="D87" s="13"/>
      <c r="E87" s="4"/>
      <c r="F87" s="4"/>
      <c r="G87" s="4"/>
      <c r="H87" s="4"/>
      <c r="I87" s="4"/>
      <c r="J87" s="4"/>
      <c r="K87" s="17"/>
      <c r="L87" s="17"/>
    </row>
    <row r="88" spans="1:12" ht="31.5" customHeight="1">
      <c r="A88" s="13"/>
      <c r="B88" s="25"/>
      <c r="C88" s="13"/>
      <c r="D88" s="13"/>
      <c r="E88" s="4"/>
      <c r="F88" s="4"/>
      <c r="G88" s="4"/>
      <c r="H88" s="4"/>
      <c r="I88" s="4"/>
      <c r="J88" s="4"/>
      <c r="K88" s="17"/>
      <c r="L88" s="17"/>
    </row>
    <row r="89" spans="1:12" ht="31.5" customHeight="1">
      <c r="A89" s="13"/>
      <c r="B89" s="25"/>
      <c r="C89" s="13"/>
      <c r="D89" s="13"/>
      <c r="E89" s="4"/>
      <c r="F89" s="4"/>
      <c r="G89" s="4"/>
      <c r="H89" s="4"/>
      <c r="I89" s="4"/>
      <c r="J89" s="4"/>
      <c r="K89" s="17"/>
      <c r="L89" s="17"/>
    </row>
    <row r="90" spans="4:12" ht="31.5" customHeight="1">
      <c r="D90" s="13"/>
      <c r="E90" s="4"/>
      <c r="F90" s="4"/>
      <c r="G90" s="4"/>
      <c r="H90" s="4"/>
      <c r="I90" s="4"/>
      <c r="J90" s="4"/>
      <c r="K90" s="17"/>
      <c r="L90" s="17"/>
    </row>
    <row r="91" spans="1:12" ht="31.5" customHeight="1">
      <c r="A91" s="7"/>
      <c r="B91" s="23"/>
      <c r="C91" s="9"/>
      <c r="E91" s="18"/>
      <c r="F91" s="18"/>
      <c r="G91" s="18"/>
      <c r="H91" s="18"/>
      <c r="I91" s="18"/>
      <c r="J91" s="18"/>
      <c r="K91" s="21"/>
      <c r="L91" s="21"/>
    </row>
    <row r="92" spans="1:12" ht="30" customHeight="1">
      <c r="A92" s="7"/>
      <c r="B92" s="23"/>
      <c r="C92" s="9"/>
      <c r="E92" s="18"/>
      <c r="F92" s="18"/>
      <c r="G92" s="18"/>
      <c r="H92" s="18"/>
      <c r="I92" s="18"/>
      <c r="J92" s="18"/>
      <c r="K92" s="21"/>
      <c r="L92" s="21"/>
    </row>
    <row r="93" spans="1:12" ht="31.5" customHeight="1">
      <c r="A93" s="7"/>
      <c r="B93" s="10"/>
      <c r="E93" s="18"/>
      <c r="F93" s="18"/>
      <c r="G93" s="18"/>
      <c r="H93" s="18"/>
      <c r="I93" s="18"/>
      <c r="J93" s="18"/>
      <c r="K93" s="21"/>
      <c r="L93" s="21"/>
    </row>
    <row r="94" spans="1:12" ht="31.5" customHeight="1">
      <c r="A94" s="7"/>
      <c r="B94" s="27"/>
      <c r="C94" s="28"/>
      <c r="E94" s="18"/>
      <c r="F94" s="18"/>
      <c r="G94" s="18"/>
      <c r="H94" s="18"/>
      <c r="I94" s="18"/>
      <c r="J94" s="18"/>
      <c r="K94" s="21"/>
      <c r="L94" s="21"/>
    </row>
    <row r="95" spans="1:12" ht="31.5" customHeight="1">
      <c r="A95" s="7"/>
      <c r="B95" s="27"/>
      <c r="C95" s="28"/>
      <c r="E95" s="18"/>
      <c r="F95" s="18"/>
      <c r="G95" s="18"/>
      <c r="H95" s="18"/>
      <c r="I95" s="18"/>
      <c r="J95" s="18"/>
      <c r="K95" s="21"/>
      <c r="L95" s="21"/>
    </row>
    <row r="96" spans="1:12" ht="31.5" customHeight="1">
      <c r="A96" s="7"/>
      <c r="B96" s="27"/>
      <c r="C96" s="28"/>
      <c r="E96" s="18"/>
      <c r="F96" s="18"/>
      <c r="G96" s="18"/>
      <c r="H96" s="18"/>
      <c r="I96" s="18"/>
      <c r="J96" s="18"/>
      <c r="K96" s="21"/>
      <c r="L96" s="21"/>
    </row>
    <row r="97" spans="1:12" ht="31.5" customHeight="1">
      <c r="A97" s="8"/>
      <c r="B97" s="27"/>
      <c r="C97" s="28"/>
      <c r="E97" s="18"/>
      <c r="F97" s="18"/>
      <c r="G97" s="18"/>
      <c r="H97" s="18"/>
      <c r="I97" s="18"/>
      <c r="J97" s="18"/>
      <c r="K97" s="21"/>
      <c r="L97" s="21"/>
    </row>
    <row r="98" spans="2:12" ht="31.5" customHeight="1">
      <c r="B98" s="27"/>
      <c r="C98" s="28"/>
      <c r="E98" s="18"/>
      <c r="F98" s="18"/>
      <c r="G98" s="18"/>
      <c r="H98" s="18"/>
      <c r="I98" s="18"/>
      <c r="J98" s="18"/>
      <c r="K98" s="21"/>
      <c r="L98" s="21"/>
    </row>
    <row r="99" spans="2:12" ht="31.5" customHeight="1">
      <c r="B99" s="27"/>
      <c r="C99" s="28"/>
      <c r="E99" s="18"/>
      <c r="F99" s="18"/>
      <c r="G99" s="18"/>
      <c r="H99" s="18"/>
      <c r="I99" s="18"/>
      <c r="J99" s="18"/>
      <c r="K99" s="21"/>
      <c r="L99" s="21"/>
    </row>
    <row r="100" spans="2:12" ht="31.5" customHeight="1">
      <c r="B100" s="27"/>
      <c r="C100" s="28"/>
      <c r="E100" s="18"/>
      <c r="F100" s="18"/>
      <c r="G100" s="18"/>
      <c r="H100" s="18"/>
      <c r="I100" s="18"/>
      <c r="J100" s="18"/>
      <c r="K100" s="21"/>
      <c r="L100" s="21"/>
    </row>
    <row r="101" spans="2:12" ht="31.5" customHeight="1">
      <c r="B101" s="29"/>
      <c r="C101" s="30"/>
      <c r="E101" s="18"/>
      <c r="F101" s="18"/>
      <c r="G101" s="18"/>
      <c r="H101" s="18"/>
      <c r="I101" s="18"/>
      <c r="J101" s="18"/>
      <c r="K101" s="21"/>
      <c r="L101" s="21"/>
    </row>
    <row r="102" spans="5:12" ht="31.5" customHeight="1">
      <c r="E102" s="18"/>
      <c r="F102" s="18"/>
      <c r="G102" s="18"/>
      <c r="H102" s="18"/>
      <c r="I102" s="18"/>
      <c r="J102" s="18"/>
      <c r="K102" s="21"/>
      <c r="L102" s="21"/>
    </row>
    <row r="103" spans="5:12" ht="31.5" customHeight="1">
      <c r="E103" s="18"/>
      <c r="F103" s="18"/>
      <c r="G103" s="18"/>
      <c r="H103" s="18"/>
      <c r="I103" s="18"/>
      <c r="J103" s="18"/>
      <c r="K103" s="21"/>
      <c r="L103" s="21"/>
    </row>
    <row r="104" spans="5:12" ht="31.5" customHeight="1">
      <c r="E104" s="18"/>
      <c r="F104" s="18"/>
      <c r="G104" s="18"/>
      <c r="H104" s="18"/>
      <c r="I104" s="18"/>
      <c r="J104" s="18"/>
      <c r="K104" s="21"/>
      <c r="L104" s="21"/>
    </row>
    <row r="105" spans="5:12" ht="31.5" customHeight="1">
      <c r="E105" s="18"/>
      <c r="F105" s="18"/>
      <c r="G105" s="18"/>
      <c r="H105" s="18"/>
      <c r="I105" s="18"/>
      <c r="J105" s="18"/>
      <c r="K105" s="21"/>
      <c r="L105" s="21"/>
    </row>
    <row r="106" spans="5:12" ht="31.5" customHeight="1">
      <c r="E106" s="18"/>
      <c r="F106" s="18"/>
      <c r="G106" s="18"/>
      <c r="H106" s="18"/>
      <c r="I106" s="18"/>
      <c r="J106" s="18"/>
      <c r="K106" s="21"/>
      <c r="L106" s="21"/>
    </row>
    <row r="107" spans="5:12" ht="31.5" customHeight="1">
      <c r="E107" s="18"/>
      <c r="F107" s="18"/>
      <c r="G107" s="18"/>
      <c r="H107" s="18"/>
      <c r="I107" s="18"/>
      <c r="J107" s="18"/>
      <c r="K107" s="21"/>
      <c r="L107" s="21"/>
    </row>
    <row r="108" spans="5:12" ht="31.5" customHeight="1">
      <c r="E108" s="18"/>
      <c r="F108" s="18"/>
      <c r="G108" s="18"/>
      <c r="H108" s="18"/>
      <c r="I108" s="18"/>
      <c r="J108" s="18"/>
      <c r="K108" s="21"/>
      <c r="L108" s="21"/>
    </row>
    <row r="109" spans="5:12" ht="31.5" customHeight="1">
      <c r="E109" s="18"/>
      <c r="F109" s="18"/>
      <c r="G109" s="18"/>
      <c r="H109" s="18"/>
      <c r="I109" s="18"/>
      <c r="J109" s="18"/>
      <c r="K109" s="21"/>
      <c r="L109" s="21"/>
    </row>
    <row r="110" spans="5:12" ht="31.5" customHeight="1">
      <c r="E110" s="18"/>
      <c r="F110" s="18"/>
      <c r="G110" s="18"/>
      <c r="H110" s="18"/>
      <c r="I110" s="18"/>
      <c r="J110" s="18"/>
      <c r="K110" s="21"/>
      <c r="L110" s="21"/>
    </row>
    <row r="111" spans="5:12" ht="31.5" customHeight="1">
      <c r="E111" s="18"/>
      <c r="F111" s="18"/>
      <c r="G111" s="18"/>
      <c r="H111" s="18"/>
      <c r="I111" s="18"/>
      <c r="J111" s="18"/>
      <c r="K111" s="21"/>
      <c r="L111" s="21"/>
    </row>
    <row r="112" spans="5:12" ht="31.5" customHeight="1">
      <c r="E112" s="18"/>
      <c r="F112" s="18"/>
      <c r="G112" s="18"/>
      <c r="H112" s="18"/>
      <c r="I112" s="18"/>
      <c r="J112" s="18"/>
      <c r="K112" s="18"/>
      <c r="L112" s="18"/>
    </row>
    <row r="113" spans="5:12" ht="31.5" customHeight="1">
      <c r="E113" s="18"/>
      <c r="F113" s="18"/>
      <c r="G113" s="18"/>
      <c r="H113" s="18"/>
      <c r="I113" s="18"/>
      <c r="J113" s="18"/>
      <c r="K113" s="18"/>
      <c r="L113" s="18"/>
    </row>
    <row r="114" spans="5:12" ht="31.5" customHeight="1">
      <c r="E114" s="18"/>
      <c r="F114" s="18"/>
      <c r="G114" s="18"/>
      <c r="H114" s="18"/>
      <c r="I114" s="18"/>
      <c r="J114" s="18"/>
      <c r="K114" s="18"/>
      <c r="L114" s="18"/>
    </row>
    <row r="115" spans="5:12" ht="31.5" customHeight="1">
      <c r="E115" s="18"/>
      <c r="F115" s="18"/>
      <c r="G115" s="18"/>
      <c r="H115" s="18"/>
      <c r="I115" s="18"/>
      <c r="J115" s="18"/>
      <c r="K115" s="18"/>
      <c r="L115" s="18"/>
    </row>
    <row r="116" spans="5:12" ht="31.5" customHeight="1">
      <c r="E116" s="18"/>
      <c r="F116" s="18"/>
      <c r="G116" s="18"/>
      <c r="H116" s="18"/>
      <c r="I116" s="18"/>
      <c r="J116" s="18"/>
      <c r="K116" s="18"/>
      <c r="L116" s="18"/>
    </row>
    <row r="117" spans="5:12" ht="31.5" customHeight="1">
      <c r="E117" s="18"/>
      <c r="F117" s="18"/>
      <c r="G117" s="18"/>
      <c r="H117" s="18"/>
      <c r="I117" s="18"/>
      <c r="J117" s="18"/>
      <c r="K117" s="18"/>
      <c r="L117" s="18"/>
    </row>
    <row r="118" spans="5:12" ht="31.5" customHeight="1">
      <c r="E118" s="18"/>
      <c r="F118" s="18"/>
      <c r="G118" s="18"/>
      <c r="H118" s="18"/>
      <c r="I118" s="18"/>
      <c r="J118" s="18"/>
      <c r="K118" s="18"/>
      <c r="L118" s="18"/>
    </row>
    <row r="119" spans="5:12" ht="31.5" customHeight="1">
      <c r="E119" s="18"/>
      <c r="F119" s="18"/>
      <c r="G119" s="18"/>
      <c r="H119" s="18"/>
      <c r="I119" s="18"/>
      <c r="J119" s="18"/>
      <c r="K119" s="18"/>
      <c r="L119" s="18"/>
    </row>
    <row r="120" spans="5:12" ht="31.5" customHeight="1">
      <c r="E120" s="18"/>
      <c r="F120" s="18"/>
      <c r="G120" s="18"/>
      <c r="H120" s="18"/>
      <c r="I120" s="18"/>
      <c r="J120" s="18"/>
      <c r="K120" s="18"/>
      <c r="L120" s="18"/>
    </row>
    <row r="121" spans="5:12" ht="31.5" customHeight="1">
      <c r="E121" s="18"/>
      <c r="F121" s="18"/>
      <c r="G121" s="18"/>
      <c r="H121" s="18"/>
      <c r="I121" s="18"/>
      <c r="J121" s="18"/>
      <c r="K121" s="18"/>
      <c r="L121" s="18"/>
    </row>
    <row r="122" spans="5:12" ht="31.5" customHeight="1">
      <c r="E122" s="18"/>
      <c r="F122" s="18"/>
      <c r="G122" s="18"/>
      <c r="H122" s="18"/>
      <c r="I122" s="18"/>
      <c r="J122" s="18"/>
      <c r="K122" s="18"/>
      <c r="L122" s="18"/>
    </row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</sheetData>
  <sheetProtection/>
  <mergeCells count="36">
    <mergeCell ref="A63:A67"/>
    <mergeCell ref="B73:B76"/>
    <mergeCell ref="D7:D8"/>
    <mergeCell ref="I7:L7"/>
    <mergeCell ref="C13:C17"/>
    <mergeCell ref="B13:B17"/>
    <mergeCell ref="C18:C34"/>
    <mergeCell ref="B18:B34"/>
    <mergeCell ref="B63:B67"/>
    <mergeCell ref="A40:A62"/>
    <mergeCell ref="C79:D79"/>
    <mergeCell ref="G79:K79"/>
    <mergeCell ref="B68:D68"/>
    <mergeCell ref="C35:C39"/>
    <mergeCell ref="A78:D78"/>
    <mergeCell ref="A73:A76"/>
    <mergeCell ref="C40:C62"/>
    <mergeCell ref="B35:B39"/>
    <mergeCell ref="C73:C76"/>
    <mergeCell ref="C63:C67"/>
    <mergeCell ref="G1:K1"/>
    <mergeCell ref="H7:H8"/>
    <mergeCell ref="A5:K5"/>
    <mergeCell ref="F7:F8"/>
    <mergeCell ref="G7:G8"/>
    <mergeCell ref="C7:C8"/>
    <mergeCell ref="E7:E8"/>
    <mergeCell ref="B40:B62"/>
    <mergeCell ref="B10:D10"/>
    <mergeCell ref="A35:A39"/>
    <mergeCell ref="A7:A8"/>
    <mergeCell ref="G2:K2"/>
    <mergeCell ref="A13:A17"/>
    <mergeCell ref="A18:A34"/>
    <mergeCell ref="G3:K3"/>
    <mergeCell ref="B7:B8"/>
  </mergeCells>
  <printOptions/>
  <pageMargins left="0.39" right="0.1968503937007874" top="0.1968503937007874" bottom="0.1968503937007874" header="0" footer="0"/>
  <pageSetup horizontalDpi="600" verticalDpi="600" orientation="portrait" paperSize="9" scale="51" r:id="rId1"/>
  <rowBreaks count="3" manualBreakCount="3">
    <brk id="34" max="11" man="1"/>
    <brk id="62" max="11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Ukranize_by_bodyan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2016-07-08T11:14:56Z</cp:lastPrinted>
  <dcterms:created xsi:type="dcterms:W3CDTF">2012-01-24T09:55:16Z</dcterms:created>
  <dcterms:modified xsi:type="dcterms:W3CDTF">2016-07-11T16:09:39Z</dcterms:modified>
  <cp:category/>
  <cp:version/>
  <cp:contentType/>
  <cp:contentStatus/>
</cp:coreProperties>
</file>