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0"/>
  </bookViews>
  <sheets>
    <sheet name="дод " sheetId="1" r:id="rId1"/>
  </sheets>
  <definedNames>
    <definedName name="_xlnm.Print_Titles" localSheetId="0">'дод '!$7:$9</definedName>
    <definedName name="_xlnm.Print_Area" localSheetId="0">'дод '!$A$1:$M$92</definedName>
  </definedNames>
  <calcPr fullCalcOnLoad="1"/>
</workbook>
</file>

<file path=xl/sharedStrings.xml><?xml version="1.0" encoding="utf-8"?>
<sst xmlns="http://schemas.openxmlformats.org/spreadsheetml/2006/main" count="149" uniqueCount="128">
  <si>
    <t>Код типової відомчої класифікації видатків місцевих бюджетів та класифікації видатків та кредитування місцевих бюджетів</t>
  </si>
  <si>
    <t>Назва головного розпорядника коштів
Найменування коду тимчасової класифікації видатків та кредитування місцевих бюджетів</t>
  </si>
  <si>
    <t>Назва об’єктів відповідно  до проектно- кошторисної документації; тощо</t>
  </si>
  <si>
    <t xml:space="preserve">Загальний обсяг фінансу вання будів ництва </t>
  </si>
  <si>
    <t xml:space="preserve">Відсоток завер шеності  будівниц  тва об'єктів на майбутні роки </t>
  </si>
  <si>
    <t xml:space="preserve"> Всього видатків на завер шення будівниц  тва об’єктів на майбутні роки </t>
  </si>
  <si>
    <t xml:space="preserve">Разом видатків на поточний рік </t>
  </si>
  <si>
    <t>РАЗОМ</t>
  </si>
  <si>
    <t>03</t>
  </si>
  <si>
    <t>Код функціональної класифікації, що відповідає даному коду</t>
  </si>
  <si>
    <t xml:space="preserve">Виконавчий комітет </t>
  </si>
  <si>
    <t xml:space="preserve"> </t>
  </si>
  <si>
    <t>Зміни до капітальних видатків та переліку об’єктів, 
видатки на які у 2016 році будуть проводитися за рахунок коштів бюджету розвитку</t>
  </si>
  <si>
    <t>Секретар ради</t>
  </si>
  <si>
    <t>В.Ерфан</t>
  </si>
  <si>
    <t>Експертна грошова оцінка земельної ділянки комунальної власності по вул. Львівська,19</t>
  </si>
  <si>
    <t>Експертна грошова оцінка земельної ділянки комунальної власності по вул. Львівська,239</t>
  </si>
  <si>
    <t>Експертна грошова оцінка земельної ділянки комунальної власності по вул. Львівська,241</t>
  </si>
  <si>
    <t>10</t>
  </si>
  <si>
    <t>Управління освіти, релігії та у справах національностей</t>
  </si>
  <si>
    <t>250380</t>
  </si>
  <si>
    <t>0180</t>
  </si>
  <si>
    <t>Інші субвенції</t>
  </si>
  <si>
    <t>170703</t>
  </si>
  <si>
    <t>Видатки на проведення робіт, повязаних із будівництвомреконструкцією, ремонтом та утриманням мобільних доріг</t>
  </si>
  <si>
    <t>Реконструкція дорожнього покриття вул.Пирогова від №1 до №19 в м.Хуст. Коригування</t>
  </si>
  <si>
    <t>Капітальний ремонт  дорожнього покриття вул.Пирогова від №1 до №19 в м.Хуст. Коригування</t>
  </si>
  <si>
    <t>Експертна грошова оцінка земельної ділянки комунальної власності по вул. Лизанця, 24а</t>
  </si>
  <si>
    <t>Експертна грошова оцінка земельної ділянки комунальної власності по вул. Шкільна, 6</t>
  </si>
  <si>
    <t>Експертна грошова оцінка земельної ділянки комунальної власності по вул. Карпатської Січі, 13"А"</t>
  </si>
  <si>
    <t>Експертна грошова оцінка земельної ділянки комунальної власності по вул. Тімірязєва, 10</t>
  </si>
  <si>
    <t>Експертна грошова оцінка земельної ділянки комунальної власності по вул. Садова, 1"Б"</t>
  </si>
  <si>
    <t>Експертна грошова оцінка земельної ділянки комунальної власності по вул. Пачовського, 12 А"</t>
  </si>
  <si>
    <t>Експертна грошова оцінка земельної ділянки комунальної власності по вул. Волошина, 2</t>
  </si>
  <si>
    <t>Експертна грошова оцінка земельної ділянки комунальної власності по вул.Керамічна,104</t>
  </si>
  <si>
    <t>Експертна грошова оцінка земельної ділянки комунальної власності по вул.Толстого,3</t>
  </si>
  <si>
    <t>Експертна грошова оцінка земельної ділянки комунальної власності по м-ну Незалежності, 21</t>
  </si>
  <si>
    <t>Експертна грошова оцінка земельної ділянки комунальної власності по вул. Вокзальна, 15</t>
  </si>
  <si>
    <t>Експертна грошова оцінка земельної ділянки комунальної власності по вул.Небесної Сотні, (Гвардійська), 122-124</t>
  </si>
  <si>
    <t>Експертна грошова оцінка земельної ділянки комунальної власності по вул. Лемка, №2</t>
  </si>
  <si>
    <t>Експертна грошова оцінка земельної ділянки комунальної власності по вул. Небесної Сотні, (Гвардійська), 122</t>
  </si>
  <si>
    <t>Експертна грошова оцінка земельної ділянки комунальної власності по вул. Заводська, 1"Є"</t>
  </si>
  <si>
    <t>Експертна грошова оцінка земельної ділянки комунальної власності по вул. Рєпіна, 4</t>
  </si>
  <si>
    <t>Експертна грошова оцінка земельної ділянки комунальної власності по вул. Ст.Папа, 1/1</t>
  </si>
  <si>
    <t>Експертна грошова оцінка земельної ділянки комунальної власності по вул. Львівська, 190</t>
  </si>
  <si>
    <t>Експертна грошова оцінка земельної ділянки комунальної власності по вул.Вокзальна, 19а</t>
  </si>
  <si>
    <t>Експертна грошова оцінка земельної ділянки комунальної власності по вул.Вокзальна, 2</t>
  </si>
  <si>
    <t>Експертна грошова оцінка земельної ділянки комунальної власності по вул.І.Франка,185</t>
  </si>
  <si>
    <t>Експертна грошова оцінка земельної ділянки комунальної власності по вул.І.Франка,185б</t>
  </si>
  <si>
    <t>Експертна грошова оцінка земельної ділянки комунальної власності по вул.Борканюка,2</t>
  </si>
  <si>
    <t>Експертна грошова оцінка земельної ділянки комунальної власності по вул.Пачовського, 13 "Б"</t>
  </si>
  <si>
    <t>0456</t>
  </si>
  <si>
    <t>Капітальний ремонт дороги по вул.І.Франка в м.Хуст, Закарпатська область</t>
  </si>
  <si>
    <t>Реконструкція водопровідної мережі по вул. І.Франка-вул. Червонодеревників від камери по вул. О.Вишні до ВК по вул. Ломоносова. Коригування проекту</t>
  </si>
  <si>
    <t>0620</t>
  </si>
  <si>
    <t>Заходи з упередження аварій та запобігання техногенних катастроф у житлово-комунальному господарстві та на інших аварійних об'єктах комунальної власності </t>
  </si>
  <si>
    <t>010116</t>
  </si>
  <si>
    <t>0111</t>
  </si>
  <si>
    <t>Органи місцевого самоврядування</t>
  </si>
  <si>
    <t>Капітальні видатки</t>
  </si>
  <si>
    <t>150101</t>
  </si>
  <si>
    <t>0490</t>
  </si>
  <si>
    <t>Капітальні вкладення</t>
  </si>
  <si>
    <t>150110</t>
  </si>
  <si>
    <t>0921</t>
  </si>
  <si>
    <t>Проведення невідкладних відновлювальних робіт, будівництво та реконструкція загальноосвітніх навчальних закладів</t>
  </si>
  <si>
    <t>за рахунок спрямування залишку на початок року</t>
  </si>
  <si>
    <t>в тому числі</t>
  </si>
  <si>
    <t>грн</t>
  </si>
  <si>
    <t xml:space="preserve">за рахунок коштів, що переда ються із загального фонду </t>
  </si>
  <si>
    <t>Реконструкція Кірешської ЗОШ І ступеню під НВК</t>
  </si>
  <si>
    <t>КОД</t>
  </si>
  <si>
    <t>Всього</t>
  </si>
  <si>
    <t>Передача</t>
  </si>
  <si>
    <t>Субвенція</t>
  </si>
  <si>
    <t>Залишок</t>
  </si>
  <si>
    <t>Пере розподіл</t>
  </si>
  <si>
    <t>Додаток  №7</t>
  </si>
  <si>
    <t>Капітальний ремонт дороги по вул.Івана Франка в м.Хуст,Закарпатської області (I черга від №1 до річки Боронявка)</t>
  </si>
  <si>
    <t>Капітальний ремонт дорожнього покриття вул.Грушевського в м.Хуст</t>
  </si>
  <si>
    <t xml:space="preserve">Капітальний ремонт дорожнього покриття вул.Грушевського в м.Хуст, Закарпатської області </t>
  </si>
  <si>
    <t>Капітальний ремонт дорожнього покриття вул.Німецька в м.Хуст</t>
  </si>
  <si>
    <t>Капітальний ремонт дорожнього покриття вул.Німецька в м.Хуст, Закарпатської області</t>
  </si>
  <si>
    <t>за рахунок перперозподілу асигнувань</t>
  </si>
  <si>
    <t>Управління культури, молоді і спорту</t>
  </si>
  <si>
    <t>24</t>
  </si>
  <si>
    <t>Реконструкція міського парку культури та відпочинку у м. Хуст (коригування)</t>
  </si>
  <si>
    <t>Співфінансування проекту "Придбання апарату рентгенографічного, цифрового на три робочі місця та автомобіля санітарного"</t>
  </si>
  <si>
    <t>Будівництво адмінбудинку з господарськими приміщеннями, туалету та поливочної системи на території міського парку в м.Хуст (коригування проекту)</t>
  </si>
  <si>
    <t>Реконструкція фонтану на території міського парку культури та відпочинку в м.Хуст (перерахунок)</t>
  </si>
  <si>
    <t xml:space="preserve">Система фільтрації води для фонтану на території міського парку культури та відпочинку в м.Хуст. Коригування </t>
  </si>
  <si>
    <t>Капітальний ремонт підвальних приміщень адміністративної будівлі Хустської міської ради</t>
  </si>
  <si>
    <t>Реконструкція дорожнього покриття вул.Пирогова від №1 до №19 в м.Хуст. Коригування (за рахунок коштів іншої субвенції з обласного бюджету)</t>
  </si>
  <si>
    <t>Капітальний ремонт дорожнього покриття вул.С.Бандери від №5 до №28 в м.Хуст</t>
  </si>
  <si>
    <t>Капітальний ремонт дорожньогопокриття вул.Дружби в м.Хуст.Коригування</t>
  </si>
  <si>
    <t>Капітальний ремонт дорожнього покриття вул.Колгоспна від вул.Павлова до об'їздної дороги в м.Хуст</t>
  </si>
  <si>
    <t>Капітальний ремонт дорожнього покриття вул.Кирила і Мефодія в м.Хуст</t>
  </si>
  <si>
    <t>Реконструкція елементів благоустрою прибудинкових територій по вул.Карпатської Січі від №19 до №21 в м.Хуст</t>
  </si>
  <si>
    <t>Будівництво каналізаційної мережі по  вул.Дружби м.Хуст</t>
  </si>
  <si>
    <t>Будівництво каналізаційної мережі по  вул.Дружби м.Хуст (за рахунок іншої субвенції з обласного бюджету)</t>
  </si>
  <si>
    <t>Будівництво водопроводу вул.Павловича та вул.М.Кречки</t>
  </si>
  <si>
    <t>Реконструкція водопроводу по вул.Островського від перехрестя вул.Тімерязева до вул.М.Вовчка</t>
  </si>
  <si>
    <t xml:space="preserve">Реконструкція водопроводу по  вул.Тімерязева </t>
  </si>
  <si>
    <t>Реконструкція водопроводу по  вул.Коцюбинського</t>
  </si>
  <si>
    <t>Реконструкція водопроводу по  вул.Є.Коновальця, вул.Мала</t>
  </si>
  <si>
    <t>Реконструкція ділянки міського водопроводу по  вул.Дружби та вул.Міська</t>
  </si>
  <si>
    <t>Реконструкція зовнішньої мережі водопостачання мікрорайону по вул.К.Набережна №2,3,4,5,6 із будівництвом станції третього підйому</t>
  </si>
  <si>
    <t>180409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</si>
  <si>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 </t>
  </si>
  <si>
    <t>КП Реклама-Хуст придбання прибиральної техніки</t>
  </si>
  <si>
    <t>Капітальний ремонт, заміна вікон у ДНЗ №3  в м.Хуст</t>
  </si>
  <si>
    <t>Реконструкція з добудовою кухонного та адміністративного блоку дошкільного навчального закладу №5 "Зернятко" в м.Хуст по вул.Свободи,8</t>
  </si>
  <si>
    <t>Капітальний ремонт, заміна вікон та дверей з благоустроєм території ЗОШ  I-III ступенів №2   в м.Хуст</t>
  </si>
  <si>
    <t>Реконструкція території ЗОШ  I-III ступенів №2  у м.Хуст. Коригування проекту</t>
  </si>
  <si>
    <t xml:space="preserve">за рахунок коштів освітньої субвенції, що переда ється із загального фонду </t>
  </si>
  <si>
    <t>за рахунок спрямування залишку коштів освітньої субвенції на початок року</t>
  </si>
  <si>
    <t>Капітальний ремонт даху спального корпусу в гімназії-інтернат</t>
  </si>
  <si>
    <t>Капітальний ремонт та благоустрій території МЦНТТУМ</t>
  </si>
  <si>
    <t>Реконструкція стадіону "Карпати" у м.Хуст по вул.Борканюка,15</t>
  </si>
  <si>
    <t>0133</t>
  </si>
  <si>
    <t>Інші видатки</t>
  </si>
  <si>
    <t>250404</t>
  </si>
  <si>
    <t>Співфінансування по об'єкту "Поточний ремонт автомобільної дороги місцевого значення С-071313 (Мукачево-Ів.Франківськ-Рогатин-Львів-Кіреші ("Долина Нарцисів"), що реалізується за рахунок коштів державного фонду регіонального розвитку у 2016 році</t>
  </si>
  <si>
    <t xml:space="preserve">Реконструкція   існуючих гаражів Хустської міської ради під центр надання адміністративних послуг на 25 робочих місць в м.Хуст по вул.900-річчя Хуста №27 </t>
  </si>
  <si>
    <t>Реконструкція ділянки міського водопроводу   по вул.Братів Реваїв, частково по вул.Пирогова-Пряма та по вул.Вчительська</t>
  </si>
  <si>
    <t>Будівництво ділянки міського водопроводу від водозабору "Ріка" до  вул.Пачовського в м.Хуст</t>
  </si>
  <si>
    <t xml:space="preserve"> до рішення IVсесії Хустської міської ради</t>
  </si>
  <si>
    <t xml:space="preserve">VII скликання 08.04.2016  №125     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</si>
</sst>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#,##0.000"/>
    <numFmt numFmtId="179" formatCode="#,##0.0000"/>
    <numFmt numFmtId="180" formatCode="#,##0.00000"/>
  </numFmts>
  <fonts count="56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"/>
      <family val="0"/>
    </font>
    <font>
      <sz val="6"/>
      <color indexed="8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3" fillId="0" borderId="0">
      <alignment vertical="top"/>
      <protection/>
    </xf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Fill="1" applyAlignment="1">
      <alignment/>
    </xf>
    <xf numFmtId="3" fontId="10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3" fontId="7" fillId="0" borderId="0" xfId="0" applyNumberFormat="1" applyFont="1" applyFill="1" applyBorder="1" applyAlignment="1">
      <alignment horizontal="center" vertical="center"/>
    </xf>
    <xf numFmtId="3" fontId="10" fillId="0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7" fillId="0" borderId="12" xfId="54" applyFont="1" applyFill="1" applyBorder="1" applyAlignment="1">
      <alignment horizontal="left" vertical="center" wrapText="1"/>
      <protection/>
    </xf>
    <xf numFmtId="0" fontId="17" fillId="0" borderId="12" xfId="55" applyFont="1" applyFill="1" applyBorder="1" applyAlignment="1">
      <alignment vertical="center" wrapText="1"/>
      <protection/>
    </xf>
    <xf numFmtId="4" fontId="17" fillId="0" borderId="12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49" fontId="2" fillId="0" borderId="13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0" fontId="15" fillId="0" borderId="13" xfId="0" applyFont="1" applyFill="1" applyBorder="1" applyAlignment="1">
      <alignment vertical="center" wrapText="1"/>
    </xf>
    <xf numFmtId="0" fontId="15" fillId="0" borderId="14" xfId="0" applyFont="1" applyFill="1" applyBorder="1" applyAlignment="1">
      <alignment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/>
    </xf>
    <xf numFmtId="3" fontId="7" fillId="0" borderId="12" xfId="0" applyNumberFormat="1" applyFont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9" fontId="18" fillId="0" borderId="0" xfId="0" applyNumberFormat="1" applyFont="1" applyFill="1" applyAlignment="1">
      <alignment horizontal="right"/>
    </xf>
    <xf numFmtId="0" fontId="18" fillId="0" borderId="0" xfId="0" applyFont="1" applyFill="1" applyAlignment="1">
      <alignment horizontal="right"/>
    </xf>
    <xf numFmtId="3" fontId="18" fillId="0" borderId="0" xfId="0" applyNumberFormat="1" applyFont="1" applyFill="1" applyAlignment="1">
      <alignment horizontal="right"/>
    </xf>
    <xf numFmtId="0" fontId="7" fillId="0" borderId="12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" fontId="7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7" fillId="0" borderId="0" xfId="0" applyNumberFormat="1" applyFont="1" applyAlignment="1">
      <alignment/>
    </xf>
    <xf numFmtId="0" fontId="7" fillId="0" borderId="0" xfId="0" applyFont="1" applyFill="1" applyAlignment="1">
      <alignment horizontal="right"/>
    </xf>
    <xf numFmtId="1" fontId="7" fillId="0" borderId="0" xfId="0" applyNumberFormat="1" applyFont="1" applyFill="1" applyAlignment="1">
      <alignment horizontal="right"/>
    </xf>
    <xf numFmtId="1" fontId="7" fillId="0" borderId="0" xfId="0" applyNumberFormat="1" applyFont="1" applyAlignment="1">
      <alignment/>
    </xf>
    <xf numFmtId="4" fontId="17" fillId="0" borderId="16" xfId="0" applyNumberFormat="1" applyFont="1" applyFill="1" applyBorder="1" applyAlignment="1">
      <alignment horizontal="left" vertical="center" wrapText="1"/>
    </xf>
    <xf numFmtId="3" fontId="7" fillId="0" borderId="14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49" fontId="5" fillId="0" borderId="1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2" fillId="0" borderId="16" xfId="0" applyNumberFormat="1" applyFont="1" applyBorder="1" applyAlignment="1">
      <alignment horizontal="center" vertical="center"/>
    </xf>
    <xf numFmtId="3" fontId="10" fillId="0" borderId="17" xfId="0" applyNumberFormat="1" applyFont="1" applyFill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 vertical="center"/>
    </xf>
    <xf numFmtId="3" fontId="10" fillId="0" borderId="21" xfId="0" applyNumberFormat="1" applyFont="1" applyFill="1" applyBorder="1" applyAlignment="1">
      <alignment horizontal="center" vertical="center"/>
    </xf>
    <xf numFmtId="3" fontId="7" fillId="0" borderId="22" xfId="0" applyNumberFormat="1" applyFont="1" applyFill="1" applyBorder="1" applyAlignment="1">
      <alignment horizontal="center" vertical="center"/>
    </xf>
    <xf numFmtId="3" fontId="7" fillId="0" borderId="23" xfId="0" applyNumberFormat="1" applyFont="1" applyFill="1" applyBorder="1" applyAlignment="1">
      <alignment horizontal="center" vertical="center"/>
    </xf>
    <xf numFmtId="3" fontId="7" fillId="0" borderId="24" xfId="0" applyNumberFormat="1" applyFont="1" applyFill="1" applyBorder="1" applyAlignment="1">
      <alignment horizontal="center" vertical="center"/>
    </xf>
    <xf numFmtId="3" fontId="2" fillId="0" borderId="25" xfId="0" applyNumberFormat="1" applyFont="1" applyBorder="1" applyAlignment="1">
      <alignment horizontal="center" vertical="center"/>
    </xf>
    <xf numFmtId="3" fontId="2" fillId="0" borderId="26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3" fontId="10" fillId="0" borderId="28" xfId="0" applyNumberFormat="1" applyFont="1" applyFill="1" applyBorder="1" applyAlignment="1">
      <alignment horizontal="center" vertical="center"/>
    </xf>
    <xf numFmtId="3" fontId="7" fillId="0" borderId="29" xfId="0" applyNumberFormat="1" applyFont="1" applyFill="1" applyBorder="1" applyAlignment="1">
      <alignment horizontal="center" vertical="center"/>
    </xf>
    <xf numFmtId="3" fontId="7" fillId="0" borderId="30" xfId="0" applyNumberFormat="1" applyFont="1" applyFill="1" applyBorder="1" applyAlignment="1">
      <alignment horizontal="center" vertical="center"/>
    </xf>
    <xf numFmtId="3" fontId="7" fillId="0" borderId="31" xfId="0" applyNumberFormat="1" applyFont="1" applyFill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3" fontId="7" fillId="0" borderId="25" xfId="0" applyNumberFormat="1" applyFont="1" applyFill="1" applyBorder="1" applyAlignment="1">
      <alignment horizontal="center" vertical="center"/>
    </xf>
    <xf numFmtId="3" fontId="7" fillId="0" borderId="25" xfId="0" applyNumberFormat="1" applyFont="1" applyBorder="1" applyAlignment="1">
      <alignment horizontal="center" vertical="center"/>
    </xf>
    <xf numFmtId="3" fontId="7" fillId="0" borderId="33" xfId="0" applyNumberFormat="1" applyFont="1" applyBorder="1" applyAlignment="1">
      <alignment horizontal="center" vertical="center"/>
    </xf>
    <xf numFmtId="0" fontId="1" fillId="0" borderId="0" xfId="0" applyFont="1" applyFill="1" applyAlignment="1">
      <alignment/>
    </xf>
    <xf numFmtId="0" fontId="21" fillId="0" borderId="0" xfId="0" applyFont="1" applyAlignment="1">
      <alignment/>
    </xf>
    <xf numFmtId="0" fontId="6" fillId="0" borderId="12" xfId="0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4" fontId="7" fillId="0" borderId="12" xfId="0" applyNumberFormat="1" applyFont="1" applyFill="1" applyBorder="1" applyAlignment="1">
      <alignment horizontal="left" vertical="center" wrapText="1"/>
    </xf>
    <xf numFmtId="3" fontId="17" fillId="0" borderId="12" xfId="49" applyNumberFormat="1" applyFont="1" applyFill="1" applyBorder="1" applyAlignment="1">
      <alignment horizontal="left" vertical="center" wrapText="1"/>
      <protection/>
    </xf>
    <xf numFmtId="3" fontId="10" fillId="0" borderId="12" xfId="0" applyNumberFormat="1" applyFont="1" applyFill="1" applyBorder="1" applyAlignment="1">
      <alignment horizontal="center" vertical="center"/>
    </xf>
    <xf numFmtId="3" fontId="7" fillId="0" borderId="35" xfId="0" applyNumberFormat="1" applyFont="1" applyFill="1" applyBorder="1" applyAlignment="1">
      <alignment horizontal="center" vertical="center"/>
    </xf>
    <xf numFmtId="3" fontId="7" fillId="0" borderId="36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3" fontId="17" fillId="0" borderId="14" xfId="49" applyNumberFormat="1" applyFont="1" applyFill="1" applyBorder="1" applyAlignment="1">
      <alignment horizontal="left" vertical="center" wrapText="1"/>
      <protection/>
    </xf>
    <xf numFmtId="3" fontId="10" fillId="0" borderId="14" xfId="0" applyNumberFormat="1" applyFont="1" applyFill="1" applyBorder="1" applyAlignment="1">
      <alignment horizontal="center" vertical="center"/>
    </xf>
    <xf numFmtId="3" fontId="16" fillId="0" borderId="14" xfId="49" applyNumberFormat="1" applyFont="1" applyFill="1" applyBorder="1" applyAlignment="1">
      <alignment horizontal="left" vertical="center" wrapText="1"/>
      <protection/>
    </xf>
    <xf numFmtId="0" fontId="7" fillId="0" borderId="14" xfId="0" applyFont="1" applyFill="1" applyBorder="1" applyAlignment="1">
      <alignment horizontal="center" vertical="center" wrapText="1"/>
    </xf>
    <xf numFmtId="176" fontId="17" fillId="0" borderId="12" xfId="49" applyNumberFormat="1" applyFont="1" applyFill="1" applyBorder="1" applyAlignment="1">
      <alignment horizontal="left" vertical="center" wrapText="1"/>
      <protection/>
    </xf>
    <xf numFmtId="176" fontId="17" fillId="0" borderId="14" xfId="49" applyNumberFormat="1" applyFont="1" applyFill="1" applyBorder="1" applyAlignment="1">
      <alignment horizontal="left" vertical="center" wrapText="1"/>
      <protection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3" fontId="2" fillId="0" borderId="39" xfId="0" applyNumberFormat="1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19" fillId="0" borderId="41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49" fontId="5" fillId="0" borderId="40" xfId="0" applyNumberFormat="1" applyFont="1" applyFill="1" applyBorder="1" applyAlignment="1">
      <alignment horizontal="center" vertical="center"/>
    </xf>
    <xf numFmtId="3" fontId="10" fillId="0" borderId="37" xfId="0" applyNumberFormat="1" applyFont="1" applyBorder="1" applyAlignment="1">
      <alignment horizontal="center" vertical="center" wrapText="1"/>
    </xf>
    <xf numFmtId="3" fontId="10" fillId="0" borderId="37" xfId="0" applyNumberFormat="1" applyFont="1" applyFill="1" applyBorder="1" applyAlignment="1">
      <alignment horizontal="center" vertical="center"/>
    </xf>
    <xf numFmtId="3" fontId="7" fillId="0" borderId="12" xfId="0" applyNumberFormat="1" applyFont="1" applyBorder="1" applyAlignment="1">
      <alignment horizontal="center" vertical="center"/>
    </xf>
    <xf numFmtId="4" fontId="7" fillId="0" borderId="36" xfId="0" applyNumberFormat="1" applyFont="1" applyFill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4" fontId="10" fillId="0" borderId="37" xfId="0" applyNumberFormat="1" applyFont="1" applyFill="1" applyBorder="1" applyAlignment="1">
      <alignment horizontal="center" vertical="center"/>
    </xf>
    <xf numFmtId="0" fontId="7" fillId="0" borderId="12" xfId="54" applyFont="1" applyFill="1" applyBorder="1" applyAlignment="1">
      <alignment horizontal="left" vertical="center" wrapText="1"/>
      <protection/>
    </xf>
    <xf numFmtId="4" fontId="7" fillId="0" borderId="12" xfId="56" applyNumberFormat="1" applyFont="1" applyFill="1" applyBorder="1" applyAlignment="1">
      <alignment horizontal="left" vertical="center" wrapText="1"/>
      <protection/>
    </xf>
    <xf numFmtId="0" fontId="7" fillId="0" borderId="12" xfId="0" applyFont="1" applyFill="1" applyBorder="1" applyAlignment="1">
      <alignment vertical="center" wrapText="1"/>
    </xf>
    <xf numFmtId="3" fontId="2" fillId="0" borderId="0" xfId="0" applyNumberFormat="1" applyFont="1" applyBorder="1" applyAlignment="1">
      <alignment horizontal="center" vertical="center"/>
    </xf>
    <xf numFmtId="4" fontId="16" fillId="0" borderId="12" xfId="0" applyNumberFormat="1" applyFont="1" applyFill="1" applyBorder="1" applyAlignment="1">
      <alignment horizontal="left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/>
    </xf>
    <xf numFmtId="0" fontId="20" fillId="0" borderId="45" xfId="0" applyFont="1" applyFill="1" applyBorder="1" applyAlignment="1">
      <alignment horizontal="center" vertical="center" wrapText="1"/>
    </xf>
    <xf numFmtId="0" fontId="20" fillId="0" borderId="22" xfId="0" applyFont="1" applyFill="1" applyBorder="1" applyAlignment="1">
      <alignment horizontal="center" vertical="center" wrapText="1"/>
    </xf>
    <xf numFmtId="0" fontId="20" fillId="0" borderId="46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 wrapText="1"/>
    </xf>
    <xf numFmtId="0" fontId="10" fillId="0" borderId="4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50" xfId="0" applyFont="1" applyFill="1" applyBorder="1" applyAlignment="1">
      <alignment horizontal="center" vertical="center" wrapText="1"/>
    </xf>
    <xf numFmtId="0" fontId="15" fillId="0" borderId="43" xfId="0" applyFont="1" applyFill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49" fontId="7" fillId="0" borderId="32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2" fillId="0" borderId="54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5" fillId="0" borderId="28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49" fontId="5" fillId="0" borderId="38" xfId="0" applyNumberFormat="1" applyFont="1" applyFill="1" applyBorder="1" applyAlignment="1">
      <alignment horizontal="left" vertical="center"/>
    </xf>
    <xf numFmtId="49" fontId="5" fillId="0" borderId="57" xfId="0" applyNumberFormat="1" applyFont="1" applyFill="1" applyBorder="1" applyAlignment="1">
      <alignment horizontal="left" vertical="center"/>
    </xf>
    <xf numFmtId="49" fontId="5" fillId="0" borderId="58" xfId="0" applyNumberFormat="1" applyFont="1" applyFill="1" applyBorder="1" applyAlignment="1">
      <alignment horizontal="left" vertical="center"/>
    </xf>
    <xf numFmtId="49" fontId="7" fillId="0" borderId="54" xfId="0" applyNumberFormat="1" applyFont="1" applyBorder="1" applyAlignment="1">
      <alignment horizontal="center" vertical="center"/>
    </xf>
    <xf numFmtId="49" fontId="7" fillId="0" borderId="3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 wrapText="1"/>
    </xf>
    <xf numFmtId="0" fontId="9" fillId="0" borderId="59" xfId="0" applyFont="1" applyBorder="1" applyAlignment="1">
      <alignment horizontal="center" vertical="center" wrapText="1"/>
    </xf>
    <xf numFmtId="0" fontId="9" fillId="0" borderId="60" xfId="0" applyFont="1" applyBorder="1" applyAlignment="1">
      <alignment horizontal="center" vertical="center" wrapText="1"/>
    </xf>
    <xf numFmtId="49" fontId="9" fillId="0" borderId="49" xfId="0" applyNumberFormat="1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center" vertical="center" wrapText="1"/>
    </xf>
    <xf numFmtId="49" fontId="7" fillId="0" borderId="54" xfId="0" applyNumberFormat="1" applyFont="1" applyFill="1" applyBorder="1" applyAlignment="1">
      <alignment horizontal="center" vertical="center"/>
    </xf>
    <xf numFmtId="49" fontId="7" fillId="0" borderId="34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Обычный 4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5"/>
  <sheetViews>
    <sheetView tabSelected="1" view="pageBreakPreview" zoomScaleSheetLayoutView="100" zoomScalePageLayoutView="0" workbookViewId="0" topLeftCell="A1">
      <pane xSplit="4" ySplit="9" topLeftCell="F10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D3" sqref="D3"/>
    </sheetView>
  </sheetViews>
  <sheetFormatPr defaultColWidth="9.140625" defaultRowHeight="12.75"/>
  <cols>
    <col min="1" max="1" width="6.8515625" style="29" customWidth="1"/>
    <col min="2" max="2" width="6.140625" style="30" customWidth="1"/>
    <col min="3" max="3" width="21.140625" style="29" customWidth="1"/>
    <col min="4" max="4" width="67.28125" style="29" customWidth="1"/>
    <col min="5" max="6" width="11.28125" style="29" customWidth="1"/>
    <col min="7" max="7" width="15.8515625" style="29" customWidth="1"/>
    <col min="8" max="8" width="14.28125" style="29" customWidth="1"/>
    <col min="9" max="12" width="12.57421875" style="29" customWidth="1"/>
    <col min="13" max="13" width="12.57421875" style="31" customWidth="1"/>
    <col min="14" max="15" width="11.8515625" style="29" customWidth="1"/>
    <col min="16" max="16" width="10.00390625" style="29" customWidth="1"/>
    <col min="17" max="19" width="11.8515625" style="61" customWidth="1"/>
    <col min="20" max="16384" width="9.140625" style="29" customWidth="1"/>
  </cols>
  <sheetData>
    <row r="1" spans="9:13" ht="18.75" customHeight="1">
      <c r="I1" s="153" t="s">
        <v>77</v>
      </c>
      <c r="J1" s="153"/>
      <c r="K1" s="153"/>
      <c r="L1" s="153"/>
      <c r="M1" s="153"/>
    </row>
    <row r="2" spans="9:13" ht="18.75" customHeight="1">
      <c r="I2" s="153" t="s">
        <v>126</v>
      </c>
      <c r="J2" s="153"/>
      <c r="K2" s="153"/>
      <c r="L2" s="153"/>
      <c r="M2" s="153"/>
    </row>
    <row r="3" spans="9:13" ht="18.75" customHeight="1">
      <c r="I3" s="153" t="s">
        <v>127</v>
      </c>
      <c r="J3" s="153"/>
      <c r="K3" s="153"/>
      <c r="L3" s="153"/>
      <c r="M3" s="153"/>
    </row>
    <row r="4" spans="5:12" ht="18.75" customHeight="1">
      <c r="E4" s="3"/>
      <c r="F4" s="3"/>
      <c r="G4" s="3"/>
      <c r="H4" s="3"/>
      <c r="I4" s="3"/>
      <c r="J4" s="3"/>
      <c r="K4" s="3"/>
      <c r="L4" s="3"/>
    </row>
    <row r="5" spans="1:13" ht="52.5" customHeight="1">
      <c r="A5" s="205" t="s">
        <v>12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</row>
    <row r="6" spans="3:13" ht="27.75" customHeight="1" thickBot="1">
      <c r="C6" s="1"/>
      <c r="D6" s="1"/>
      <c r="E6" s="1"/>
      <c r="F6" s="2"/>
      <c r="I6" s="8"/>
      <c r="J6" s="8"/>
      <c r="K6" s="206" t="s">
        <v>68</v>
      </c>
      <c r="L6" s="206"/>
      <c r="M6" s="206"/>
    </row>
    <row r="7" spans="1:19" ht="20.25" customHeight="1">
      <c r="A7" s="183" t="s">
        <v>0</v>
      </c>
      <c r="B7" s="185" t="s">
        <v>9</v>
      </c>
      <c r="C7" s="196" t="s">
        <v>1</v>
      </c>
      <c r="D7" s="200" t="s">
        <v>2</v>
      </c>
      <c r="E7" s="198" t="s">
        <v>3</v>
      </c>
      <c r="F7" s="198" t="s">
        <v>4</v>
      </c>
      <c r="G7" s="198" t="s">
        <v>5</v>
      </c>
      <c r="H7" s="200" t="s">
        <v>6</v>
      </c>
      <c r="I7" s="141" t="s">
        <v>67</v>
      </c>
      <c r="J7" s="141"/>
      <c r="K7" s="141"/>
      <c r="L7" s="142"/>
      <c r="M7" s="143"/>
      <c r="N7" s="144" t="s">
        <v>71</v>
      </c>
      <c r="O7" s="132" t="s">
        <v>72</v>
      </c>
      <c r="P7" s="135" t="s">
        <v>76</v>
      </c>
      <c r="Q7" s="138" t="s">
        <v>73</v>
      </c>
      <c r="R7" s="138" t="s">
        <v>74</v>
      </c>
      <c r="S7" s="128" t="s">
        <v>75</v>
      </c>
    </row>
    <row r="8" spans="1:19" ht="127.5" customHeight="1" thickBot="1">
      <c r="A8" s="184"/>
      <c r="B8" s="186"/>
      <c r="C8" s="197"/>
      <c r="D8" s="201"/>
      <c r="E8" s="199"/>
      <c r="F8" s="199"/>
      <c r="G8" s="199"/>
      <c r="H8" s="201"/>
      <c r="I8" s="113" t="s">
        <v>83</v>
      </c>
      <c r="J8" s="113" t="s">
        <v>69</v>
      </c>
      <c r="K8" s="113" t="s">
        <v>114</v>
      </c>
      <c r="L8" s="112" t="s">
        <v>115</v>
      </c>
      <c r="M8" s="114" t="s">
        <v>66</v>
      </c>
      <c r="N8" s="145"/>
      <c r="O8" s="133"/>
      <c r="P8" s="136"/>
      <c r="Q8" s="139"/>
      <c r="R8" s="139"/>
      <c r="S8" s="129"/>
    </row>
    <row r="9" spans="1:19" ht="16.5" customHeight="1" thickBot="1">
      <c r="A9" s="108">
        <v>1</v>
      </c>
      <c r="B9" s="109">
        <v>2</v>
      </c>
      <c r="C9" s="110">
        <v>3</v>
      </c>
      <c r="D9" s="111">
        <v>4</v>
      </c>
      <c r="E9" s="110">
        <v>5</v>
      </c>
      <c r="F9" s="110">
        <v>6</v>
      </c>
      <c r="G9" s="110">
        <v>7</v>
      </c>
      <c r="H9" s="111">
        <v>8</v>
      </c>
      <c r="I9" s="111">
        <v>9</v>
      </c>
      <c r="J9" s="105">
        <v>10</v>
      </c>
      <c r="K9" s="105">
        <v>11</v>
      </c>
      <c r="L9" s="106">
        <v>12</v>
      </c>
      <c r="M9" s="107">
        <v>13</v>
      </c>
      <c r="N9" s="146"/>
      <c r="O9" s="134"/>
      <c r="P9" s="137"/>
      <c r="Q9" s="140"/>
      <c r="R9" s="140"/>
      <c r="S9" s="130"/>
    </row>
    <row r="10" spans="1:19" s="33" customFormat="1" ht="24" customHeight="1" thickBot="1">
      <c r="A10" s="59" t="s">
        <v>8</v>
      </c>
      <c r="B10" s="193" t="s">
        <v>10</v>
      </c>
      <c r="C10" s="193"/>
      <c r="D10" s="193"/>
      <c r="E10" s="55"/>
      <c r="F10" s="60"/>
      <c r="G10" s="60"/>
      <c r="H10" s="5">
        <f aca="true" t="shared" si="0" ref="H10:M10">H11+H12+H13+H14+H15+H16+H17+H18+H19+H20+H21+H22+H23+H24+H25+H26+H27+H28+H29+H30+H31+H32+H33+H34+H35+H36+H37+H38+H39+H40+H41+H42+H43+H44+H45+H46+H47+H48+H49+H50+H51+H52+H53+H54+H55+H56+H57+H58+H59+H60+H61+H62+H63+H64+H65+H66+H67+H68+H69+H70+H71+H72+H73+H74+H75+H76+H77+H78+H79+H80</f>
        <v>6283975</v>
      </c>
      <c r="I10" s="5">
        <f t="shared" si="0"/>
        <v>372020</v>
      </c>
      <c r="J10" s="5">
        <f t="shared" si="0"/>
        <v>4326260</v>
      </c>
      <c r="K10" s="5">
        <f t="shared" si="0"/>
        <v>0</v>
      </c>
      <c r="L10" s="5">
        <f t="shared" si="0"/>
        <v>0</v>
      </c>
      <c r="M10" s="5">
        <f t="shared" si="0"/>
        <v>115695</v>
      </c>
      <c r="N10" s="75" t="e">
        <f>N11+#REF!+N12+N13+N14+N15+N16+N17+N18+#REF!+#REF!+N21+N25+N26+N27+N28+#REF!+N30+N31+N32+N42+N43+N45+#REF!+#REF!+#REF!+#REF!+#REF!+#REF!+N47+N48+N49+N50+N51+N52+N53+N54+N55+N56+N57+N58+N59+N60+N61+N62+N63+N64+N65+N66+N67+N68+N69+N70+N71+N72+N73+N74+N75+N76+N77+N78+N79+N80</f>
        <v>#REF!</v>
      </c>
      <c r="O10" s="67" t="e">
        <f>O11+#REF!+O12+O13+O14+O15+O16+O17+O18+#REF!+#REF!+O21+O25+O26+O27+O28+#REF!+O30+O31+O32+O42+O43+O45+#REF!+#REF!+#REF!+#REF!+#REF!+#REF!+O47+O48+O49+O50+O51+O52+O53+O54+O55+O56+O57+O58+O59+O60+O61+O62+O63+O64+O65+O66+O67+O68+O69+O70+O71+O72+O73+O74+O75+O76+O77+O78+O79+O80</f>
        <v>#REF!</v>
      </c>
      <c r="P10" s="63" t="e">
        <f>P11+#REF!+P12+P13+P14+P15+P16+P17+P18+#REF!+#REF!+P21+P25+P26+P27+P28+#REF!+P30+P31+P32+P42+P43+P45+#REF!+#REF!+#REF!+#REF!+#REF!+#REF!+P47+P48+P49+P50+P51+P52+P53+P54+P55+P56+P57+P58+P59+P60+P61+P62+P63+P64+P65+P66+P67+P68+P69+P70+P71+P72+P73+P74+P75+P76+P77+P78+P79+P80</f>
        <v>#REF!</v>
      </c>
      <c r="Q10" s="5" t="e">
        <f>Q11+#REF!+Q12+Q13+Q14+Q15+Q16+Q17+Q18+#REF!+#REF!+Q21+Q25+Q26+Q27+Q28+#REF!+Q30+Q31+Q32+Q42+Q43+Q45+#REF!+#REF!+#REF!+#REF!+#REF!+#REF!+Q47+Q48+Q49+Q50+Q51+Q52+Q53+Q54+Q55+Q56+Q57+Q58+Q59+Q60+Q61+Q62+Q63+Q64+Q65+Q66+Q67+Q68+Q69+Q70+Q71+Q72+Q73+Q74+Q75+Q76+Q77+Q78+Q79+Q80</f>
        <v>#REF!</v>
      </c>
      <c r="R10" s="5" t="e">
        <f>R11+#REF!+R12+R13+R14+R15+R16+R17+R18+#REF!+#REF!+R21+R25+R26+R27+R28+#REF!+R30+R31+R32+R42+R43+R45+#REF!+#REF!+#REF!+#REF!+#REF!+#REF!+R47+R48+R49+R50+R51+R52+R53+R54+R55+R56+R57+R58+R59+R60+R61+R62+R63+R64+R65+R66+R67+R68+R69+R70+R71+R72+R73+R74+R75+R76+R77+R78+R79+R80</f>
        <v>#REF!</v>
      </c>
      <c r="S10" s="10" t="e">
        <f>S11+#REF!+S12+S13+S14+S15+S16+S17+S18+#REF!+#REF!+S21+S25+S26+S27+S28+#REF!+S30+S31+S32+S42+S43+S45+#REF!+#REF!+#REF!+#REF!+#REF!+#REF!+S47+S48+S49+S50+S51+S52+S53+S54+S55+S56+S57+S58+S59+S60+S61+S62+S63+S64+S65+S66+S67+S68+S69+S70+S71+S72+S73+S74+S75+S76+S77+S78+S79+S80</f>
        <v>#REF!</v>
      </c>
    </row>
    <row r="11" spans="1:19" s="31" customFormat="1" ht="30" customHeight="1">
      <c r="A11" s="79" t="s">
        <v>56</v>
      </c>
      <c r="B11" s="21" t="s">
        <v>57</v>
      </c>
      <c r="C11" s="24" t="s">
        <v>58</v>
      </c>
      <c r="D11" s="58" t="s">
        <v>59</v>
      </c>
      <c r="E11" s="54"/>
      <c r="F11" s="22"/>
      <c r="G11" s="22"/>
      <c r="H11" s="100">
        <f aca="true" t="shared" si="1" ref="H11:H43">I11+J11+K11+M11</f>
        <v>297000</v>
      </c>
      <c r="I11" s="45"/>
      <c r="J11" s="45">
        <v>297000</v>
      </c>
      <c r="K11" s="45"/>
      <c r="L11" s="45"/>
      <c r="M11" s="45"/>
      <c r="N11" s="76">
        <v>10116</v>
      </c>
      <c r="O11" s="68">
        <f>H11</f>
        <v>297000</v>
      </c>
      <c r="P11" s="64">
        <f>I11</f>
        <v>0</v>
      </c>
      <c r="Q11" s="40">
        <f>J11</f>
        <v>297000</v>
      </c>
      <c r="R11" s="40">
        <f>K11</f>
        <v>0</v>
      </c>
      <c r="S11" s="71">
        <f>M11</f>
        <v>0</v>
      </c>
    </row>
    <row r="12" spans="1:19" s="31" customFormat="1" ht="38.25" customHeight="1">
      <c r="A12" s="187" t="s">
        <v>60</v>
      </c>
      <c r="B12" s="189" t="s">
        <v>61</v>
      </c>
      <c r="C12" s="194" t="s">
        <v>62</v>
      </c>
      <c r="D12" s="124" t="s">
        <v>86</v>
      </c>
      <c r="E12" s="46"/>
      <c r="F12" s="39"/>
      <c r="G12" s="39"/>
      <c r="H12" s="95">
        <f t="shared" si="1"/>
        <v>754700</v>
      </c>
      <c r="I12" s="26"/>
      <c r="J12" s="26">
        <v>639005</v>
      </c>
      <c r="K12" s="26"/>
      <c r="L12" s="26"/>
      <c r="M12" s="26">
        <v>115695</v>
      </c>
      <c r="N12" s="76">
        <v>150101</v>
      </c>
      <c r="O12" s="68" t="e">
        <f>H12+H13+H14+H15+H16+H17+H18+#REF!+#REF!</f>
        <v>#REF!</v>
      </c>
      <c r="P12" s="64" t="e">
        <f>-I12+I13+I14+I15+I16+I17+I18+#REF!+#REF!</f>
        <v>#REF!</v>
      </c>
      <c r="Q12" s="40" t="e">
        <f>-J12+J13+J14+J15+J16+J17+J18+#REF!+#REF!</f>
        <v>#REF!</v>
      </c>
      <c r="R12" s="40" t="e">
        <f>-K12+K13+K14+K15+K16+K17+K18+#REF!+#REF!</f>
        <v>#REF!</v>
      </c>
      <c r="S12" s="71" t="e">
        <f>-M12+M13+M14+M15+M16+M17+M18+#REF!+#REF!</f>
        <v>#REF!</v>
      </c>
    </row>
    <row r="13" spans="1:19" s="31" customFormat="1" ht="54" customHeight="1">
      <c r="A13" s="188"/>
      <c r="B13" s="190"/>
      <c r="C13" s="195"/>
      <c r="D13" s="11" t="s">
        <v>88</v>
      </c>
      <c r="E13" s="46"/>
      <c r="F13" s="39"/>
      <c r="G13" s="39"/>
      <c r="H13" s="95">
        <f t="shared" si="1"/>
        <v>792865</v>
      </c>
      <c r="I13" s="26"/>
      <c r="J13" s="26">
        <v>792865</v>
      </c>
      <c r="K13" s="26"/>
      <c r="L13" s="97"/>
      <c r="M13" s="80"/>
      <c r="N13" s="76">
        <v>150121</v>
      </c>
      <c r="O13" s="68" t="e">
        <f>H21+H25+H26+H27+H28+#REF!+H30</f>
        <v>#REF!</v>
      </c>
      <c r="P13" s="64" t="e">
        <f>I21+I25+I26+I27+I28+#REF!+I30</f>
        <v>#REF!</v>
      </c>
      <c r="Q13" s="40" t="e">
        <f>J21+J25+J26+J27+J28+#REF!+J30</f>
        <v>#REF!</v>
      </c>
      <c r="R13" s="40" t="e">
        <f>K21+K25+K26+K27+K28+#REF!+K30</f>
        <v>#REF!</v>
      </c>
      <c r="S13" s="71" t="e">
        <f>M21+M25+M26+M27+M28+#REF!+M30</f>
        <v>#REF!</v>
      </c>
    </row>
    <row r="14" spans="1:19" s="31" customFormat="1" ht="36" customHeight="1">
      <c r="A14" s="188"/>
      <c r="B14" s="190"/>
      <c r="C14" s="195"/>
      <c r="D14" s="125" t="s">
        <v>89</v>
      </c>
      <c r="E14" s="46"/>
      <c r="F14" s="39"/>
      <c r="G14" s="39"/>
      <c r="H14" s="95">
        <f t="shared" si="1"/>
        <v>-50000</v>
      </c>
      <c r="I14" s="26">
        <v>-50000</v>
      </c>
      <c r="J14" s="26"/>
      <c r="K14" s="26"/>
      <c r="L14" s="97"/>
      <c r="M14" s="80"/>
      <c r="N14" s="76">
        <v>170703</v>
      </c>
      <c r="O14" s="68">
        <f>H31+H32+H42+H43</f>
        <v>0</v>
      </c>
      <c r="P14" s="64">
        <f>I31+I32+I42+I43</f>
        <v>0</v>
      </c>
      <c r="Q14" s="40">
        <f>J31+J32+J42+J43</f>
        <v>0</v>
      </c>
      <c r="R14" s="40">
        <f>K31+K32+K42+K43</f>
        <v>0</v>
      </c>
      <c r="S14" s="71">
        <f>M31+M32+M42+M43</f>
        <v>0</v>
      </c>
    </row>
    <row r="15" spans="1:19" s="31" customFormat="1" ht="36" customHeight="1">
      <c r="A15" s="188"/>
      <c r="B15" s="190"/>
      <c r="C15" s="195"/>
      <c r="D15" s="93" t="s">
        <v>90</v>
      </c>
      <c r="E15" s="46"/>
      <c r="F15" s="39"/>
      <c r="G15" s="39"/>
      <c r="H15" s="95">
        <f t="shared" si="1"/>
        <v>50000</v>
      </c>
      <c r="I15" s="26">
        <v>50000</v>
      </c>
      <c r="J15" s="26"/>
      <c r="K15" s="26"/>
      <c r="L15" s="97"/>
      <c r="M15" s="80"/>
      <c r="N15" s="76">
        <v>250308</v>
      </c>
      <c r="O15" s="68">
        <f>H45</f>
        <v>200000</v>
      </c>
      <c r="P15" s="64">
        <f>I45</f>
        <v>0</v>
      </c>
      <c r="Q15" s="40">
        <f>J45</f>
        <v>200000</v>
      </c>
      <c r="R15" s="40">
        <f>K45</f>
        <v>0</v>
      </c>
      <c r="S15" s="71">
        <f>M45</f>
        <v>0</v>
      </c>
    </row>
    <row r="16" spans="1:19" s="31" customFormat="1" ht="36" customHeight="1" thickBot="1">
      <c r="A16" s="188"/>
      <c r="B16" s="190"/>
      <c r="C16" s="195"/>
      <c r="D16" s="11" t="s">
        <v>91</v>
      </c>
      <c r="E16" s="46"/>
      <c r="F16" s="39"/>
      <c r="G16" s="39"/>
      <c r="H16" s="95">
        <f t="shared" si="1"/>
        <v>280000</v>
      </c>
      <c r="I16" s="26"/>
      <c r="J16" s="26">
        <v>280000</v>
      </c>
      <c r="K16" s="26"/>
      <c r="L16" s="97"/>
      <c r="M16" s="80"/>
      <c r="N16" s="77">
        <v>250404</v>
      </c>
      <c r="O16" s="69" t="e">
        <f>#REF!+#REF!+#REF!+#REF!+#REF!+#REF!+H47+H48+H49+H50+H51+H52+H53+H54+H55+H56+H57+H58+H59+H60+H61+H62+H63+H64+H65+H66+H67+H68+H69+H70+H71+H72+H73+H74+H75+H76+H77+H78+H79+H80</f>
        <v>#REF!</v>
      </c>
      <c r="P16" s="65" t="e">
        <f>#REF!+#REF!+#REF!+#REF!+#REF!+#REF!+I47+I48+I49+I50+I51+I52+I53+I54+I55+I56+I57+I58+I59+I60+I61+I62+I63+I64+I65+I66+I67+I68+I69+I70+I71+I72+I73+I74+I75+I76+I77+I78+I79+I80</f>
        <v>#REF!</v>
      </c>
      <c r="Q16" s="62" t="e">
        <f>#REF!+#REF!+#REF!+#REF!+#REF!+#REF!+J47+J48+J49+J50+J51+J52+J53+J54+J55+J56+J57+J58+J59+J60+J61+J62+J63+J64+J65+J66+J67+J68+J69+J70+J71+J72+J73+J74+J75+J76+J77+J78+J79+J80</f>
        <v>#REF!</v>
      </c>
      <c r="R16" s="62" t="e">
        <f>#REF!+#REF!+#REF!+#REF!+#REF!+#REF!+K47+K48+K49+K50+K51+K52+K53+K54+K55+K56+K57+K58+K59+K60+K61+K62+K63+K64+K65+K66+K67+K68+K69+K70+K71+K72+K73+K74+K75+K76+K77+K78+K79+K80</f>
        <v>#REF!</v>
      </c>
      <c r="S16" s="72" t="e">
        <f>#REF!+#REF!+#REF!+#REF!+#REF!+#REF!+M47+M48+M49+M50+M51+M52+M53+M54+M55+M56+M57+M58+M59+M60+M61+M62+M63+M64+M65+M66+M67+M68+M69+M70+M71+M72+M73+M74+M75+M76+M77+M78+M79+M80</f>
        <v>#REF!</v>
      </c>
    </row>
    <row r="17" spans="1:19" s="31" customFormat="1" ht="52.5" customHeight="1" thickBot="1">
      <c r="A17" s="188"/>
      <c r="B17" s="190"/>
      <c r="C17" s="195"/>
      <c r="D17" s="93" t="s">
        <v>123</v>
      </c>
      <c r="E17" s="25"/>
      <c r="F17" s="23"/>
      <c r="G17" s="39"/>
      <c r="H17" s="95">
        <f t="shared" si="1"/>
        <v>100000</v>
      </c>
      <c r="I17" s="26">
        <v>100000</v>
      </c>
      <c r="J17" s="26"/>
      <c r="K17" s="26"/>
      <c r="L17" s="97"/>
      <c r="M17" s="80"/>
      <c r="N17" s="75">
        <v>10</v>
      </c>
      <c r="O17" s="67" t="e">
        <f>O18+#REF!</f>
        <v>#REF!</v>
      </c>
      <c r="P17" s="63" t="e">
        <f>P18+#REF!</f>
        <v>#REF!</v>
      </c>
      <c r="Q17" s="5" t="e">
        <f>Q18+#REF!</f>
        <v>#REF!</v>
      </c>
      <c r="R17" s="5" t="e">
        <f>R18+#REF!</f>
        <v>#REF!</v>
      </c>
      <c r="S17" s="10" t="e">
        <f>S18+#REF!</f>
        <v>#REF!</v>
      </c>
    </row>
    <row r="18" spans="1:19" s="31" customFormat="1" ht="36" customHeight="1">
      <c r="A18" s="188"/>
      <c r="B18" s="190"/>
      <c r="C18" s="195"/>
      <c r="D18" s="11" t="s">
        <v>97</v>
      </c>
      <c r="E18" s="46"/>
      <c r="F18" s="39"/>
      <c r="G18" s="39"/>
      <c r="H18" s="95">
        <f t="shared" si="1"/>
        <v>200000</v>
      </c>
      <c r="I18" s="26"/>
      <c r="J18" s="26">
        <v>200000</v>
      </c>
      <c r="K18" s="26"/>
      <c r="L18" s="97"/>
      <c r="M18" s="80"/>
      <c r="N18" s="78">
        <v>150101</v>
      </c>
      <c r="O18" s="70" t="e">
        <f>H82+H83+H86+H87+#REF!</f>
        <v>#REF!</v>
      </c>
      <c r="P18" s="66" t="e">
        <f>I82+I83+I86+I87+#REF!</f>
        <v>#REF!</v>
      </c>
      <c r="Q18" s="66" t="e">
        <f>J82+J83+J86+J87+#REF!</f>
        <v>#REF!</v>
      </c>
      <c r="R18" s="66" t="e">
        <f>K82+K83+#REF!+#REF!+#REF!</f>
        <v>#REF!</v>
      </c>
      <c r="S18" s="73" t="e">
        <f>M82+M83+#REF!+#REF!+#REF!</f>
        <v>#REF!</v>
      </c>
    </row>
    <row r="19" spans="1:19" s="31" customFormat="1" ht="36" customHeight="1">
      <c r="A19" s="192">
        <v>150121</v>
      </c>
      <c r="B19" s="203" t="s">
        <v>54</v>
      </c>
      <c r="C19" s="204" t="s">
        <v>55</v>
      </c>
      <c r="D19" s="127" t="s">
        <v>124</v>
      </c>
      <c r="E19" s="46"/>
      <c r="F19" s="39"/>
      <c r="G19" s="39"/>
      <c r="H19" s="95">
        <f t="shared" si="1"/>
        <v>140000</v>
      </c>
      <c r="I19" s="26">
        <v>140000</v>
      </c>
      <c r="J19" s="26"/>
      <c r="K19" s="26"/>
      <c r="L19" s="97"/>
      <c r="M19" s="80"/>
      <c r="N19" s="9"/>
      <c r="O19" s="9"/>
      <c r="P19" s="126"/>
      <c r="Q19" s="126"/>
      <c r="R19" s="126"/>
      <c r="S19" s="126"/>
    </row>
    <row r="20" spans="1:19" s="31" customFormat="1" ht="36" customHeight="1">
      <c r="A20" s="192"/>
      <c r="B20" s="203"/>
      <c r="C20" s="204"/>
      <c r="D20" s="14" t="s">
        <v>125</v>
      </c>
      <c r="E20" s="46"/>
      <c r="F20" s="39"/>
      <c r="G20" s="39"/>
      <c r="H20" s="95">
        <f t="shared" si="1"/>
        <v>-157210</v>
      </c>
      <c r="I20" s="26">
        <v>-157210</v>
      </c>
      <c r="J20" s="26"/>
      <c r="K20" s="26"/>
      <c r="L20" s="97"/>
      <c r="M20" s="80"/>
      <c r="N20" s="9"/>
      <c r="O20" s="9"/>
      <c r="P20" s="126"/>
      <c r="Q20" s="126"/>
      <c r="R20" s="126"/>
      <c r="S20" s="126"/>
    </row>
    <row r="21" spans="1:16" s="31" customFormat="1" ht="29.25" customHeight="1">
      <c r="A21" s="192"/>
      <c r="B21" s="203"/>
      <c r="C21" s="204"/>
      <c r="D21" s="53" t="s">
        <v>98</v>
      </c>
      <c r="E21" s="46"/>
      <c r="F21" s="39"/>
      <c r="G21" s="39"/>
      <c r="H21" s="95">
        <f t="shared" si="1"/>
        <v>100000</v>
      </c>
      <c r="I21" s="26"/>
      <c r="J21" s="26">
        <v>100000</v>
      </c>
      <c r="K21" s="26"/>
      <c r="L21" s="97"/>
      <c r="M21" s="80"/>
      <c r="N21" s="9"/>
      <c r="O21" s="9"/>
      <c r="P21" s="32"/>
    </row>
    <row r="22" spans="1:16" s="31" customFormat="1" ht="38.25" customHeight="1">
      <c r="A22" s="192"/>
      <c r="B22" s="203"/>
      <c r="C22" s="204"/>
      <c r="D22" s="53" t="s">
        <v>99</v>
      </c>
      <c r="E22" s="46"/>
      <c r="F22" s="39"/>
      <c r="G22" s="39"/>
      <c r="H22" s="95">
        <v>700000</v>
      </c>
      <c r="I22" s="26"/>
      <c r="J22" s="26"/>
      <c r="K22" s="26"/>
      <c r="L22" s="97"/>
      <c r="M22" s="80"/>
      <c r="N22" s="9"/>
      <c r="O22" s="9"/>
      <c r="P22" s="32"/>
    </row>
    <row r="23" spans="1:16" s="31" customFormat="1" ht="25.5" customHeight="1">
      <c r="A23" s="192"/>
      <c r="B23" s="203"/>
      <c r="C23" s="204"/>
      <c r="D23" s="103" t="s">
        <v>100</v>
      </c>
      <c r="E23" s="46"/>
      <c r="F23" s="39"/>
      <c r="G23" s="39"/>
      <c r="H23" s="95">
        <f t="shared" si="1"/>
        <v>58600</v>
      </c>
      <c r="I23" s="26"/>
      <c r="J23" s="26">
        <v>58600</v>
      </c>
      <c r="K23" s="26"/>
      <c r="L23" s="97"/>
      <c r="M23" s="80"/>
      <c r="N23" s="9"/>
      <c r="O23" s="9"/>
      <c r="P23" s="32"/>
    </row>
    <row r="24" spans="1:16" s="31" customFormat="1" ht="38.25" customHeight="1">
      <c r="A24" s="192"/>
      <c r="B24" s="203"/>
      <c r="C24" s="204"/>
      <c r="D24" s="104" t="s">
        <v>101</v>
      </c>
      <c r="E24" s="46"/>
      <c r="F24" s="39"/>
      <c r="G24" s="39"/>
      <c r="H24" s="95">
        <f t="shared" si="1"/>
        <v>47300</v>
      </c>
      <c r="I24" s="26"/>
      <c r="J24" s="26">
        <v>47300</v>
      </c>
      <c r="K24" s="26"/>
      <c r="L24" s="97"/>
      <c r="M24" s="80"/>
      <c r="N24" s="9"/>
      <c r="O24" s="9"/>
      <c r="P24" s="32"/>
    </row>
    <row r="25" spans="1:16" s="31" customFormat="1" ht="29.25" customHeight="1">
      <c r="A25" s="192">
        <v>150121</v>
      </c>
      <c r="B25" s="203" t="s">
        <v>54</v>
      </c>
      <c r="C25" s="204" t="s">
        <v>55</v>
      </c>
      <c r="D25" s="104" t="s">
        <v>102</v>
      </c>
      <c r="E25" s="46"/>
      <c r="F25" s="39"/>
      <c r="G25" s="39"/>
      <c r="H25" s="95">
        <f t="shared" si="1"/>
        <v>49200</v>
      </c>
      <c r="I25" s="26"/>
      <c r="J25" s="26">
        <v>49200</v>
      </c>
      <c r="K25" s="26"/>
      <c r="L25" s="97"/>
      <c r="M25" s="80"/>
      <c r="N25" s="9"/>
      <c r="O25" s="9"/>
      <c r="P25" s="32"/>
    </row>
    <row r="26" spans="1:16" s="31" customFormat="1" ht="29.25" customHeight="1">
      <c r="A26" s="192"/>
      <c r="B26" s="203"/>
      <c r="C26" s="204"/>
      <c r="D26" s="104" t="s">
        <v>103</v>
      </c>
      <c r="E26" s="46"/>
      <c r="F26" s="39"/>
      <c r="G26" s="39"/>
      <c r="H26" s="95">
        <f t="shared" si="1"/>
        <v>60300</v>
      </c>
      <c r="I26" s="26"/>
      <c r="J26" s="26">
        <v>60300</v>
      </c>
      <c r="K26" s="26"/>
      <c r="L26" s="97"/>
      <c r="M26" s="80"/>
      <c r="N26" s="9"/>
      <c r="O26" s="9"/>
      <c r="P26" s="32"/>
    </row>
    <row r="27" spans="1:16" s="31" customFormat="1" ht="38.25" customHeight="1">
      <c r="A27" s="192"/>
      <c r="B27" s="203"/>
      <c r="C27" s="204"/>
      <c r="D27" s="104" t="s">
        <v>104</v>
      </c>
      <c r="E27" s="46"/>
      <c r="F27" s="39"/>
      <c r="G27" s="39"/>
      <c r="H27" s="95">
        <f t="shared" si="1"/>
        <v>34700</v>
      </c>
      <c r="I27" s="26"/>
      <c r="J27" s="26">
        <v>34700</v>
      </c>
      <c r="K27" s="26"/>
      <c r="L27" s="97"/>
      <c r="M27" s="80"/>
      <c r="N27" s="9"/>
      <c r="O27" s="9"/>
      <c r="P27" s="32"/>
    </row>
    <row r="28" spans="1:16" s="31" customFormat="1" ht="38.25" customHeight="1">
      <c r="A28" s="192"/>
      <c r="B28" s="203"/>
      <c r="C28" s="204"/>
      <c r="D28" s="104" t="s">
        <v>105</v>
      </c>
      <c r="E28" s="46"/>
      <c r="F28" s="39"/>
      <c r="G28" s="39"/>
      <c r="H28" s="95">
        <f t="shared" si="1"/>
        <v>110000</v>
      </c>
      <c r="I28" s="26">
        <v>17210</v>
      </c>
      <c r="J28" s="26">
        <v>92790</v>
      </c>
      <c r="K28" s="26"/>
      <c r="L28" s="97"/>
      <c r="M28" s="80"/>
      <c r="N28" s="9"/>
      <c r="O28" s="9"/>
      <c r="P28" s="32"/>
    </row>
    <row r="29" spans="1:16" s="31" customFormat="1" ht="46.5" customHeight="1">
      <c r="A29" s="192"/>
      <c r="B29" s="203"/>
      <c r="C29" s="204"/>
      <c r="D29" s="104" t="s">
        <v>106</v>
      </c>
      <c r="E29" s="46"/>
      <c r="F29" s="39"/>
      <c r="G29" s="39"/>
      <c r="H29" s="95">
        <f t="shared" si="1"/>
        <v>41500</v>
      </c>
      <c r="I29" s="26"/>
      <c r="J29" s="26">
        <v>41500</v>
      </c>
      <c r="K29" s="26"/>
      <c r="L29" s="97"/>
      <c r="M29" s="80"/>
      <c r="N29" s="9"/>
      <c r="O29" s="9"/>
      <c r="P29" s="32"/>
    </row>
    <row r="30" spans="1:16" s="31" customFormat="1" ht="42.75" customHeight="1">
      <c r="A30" s="192"/>
      <c r="B30" s="203"/>
      <c r="C30" s="204"/>
      <c r="D30" s="14" t="s">
        <v>53</v>
      </c>
      <c r="E30" s="46">
        <v>-100000</v>
      </c>
      <c r="F30" s="39"/>
      <c r="G30" s="39"/>
      <c r="H30" s="95">
        <f t="shared" si="1"/>
        <v>-100000</v>
      </c>
      <c r="I30" s="26">
        <v>-100000</v>
      </c>
      <c r="J30" s="26"/>
      <c r="K30" s="26"/>
      <c r="L30" s="97"/>
      <c r="M30" s="80"/>
      <c r="N30" s="9"/>
      <c r="O30" s="9"/>
      <c r="P30" s="32"/>
    </row>
    <row r="31" spans="1:16" s="31" customFormat="1" ht="28.5" customHeight="1">
      <c r="A31" s="191" t="s">
        <v>23</v>
      </c>
      <c r="B31" s="182" t="s">
        <v>51</v>
      </c>
      <c r="C31" s="202" t="s">
        <v>24</v>
      </c>
      <c r="D31" s="11" t="s">
        <v>26</v>
      </c>
      <c r="E31" s="46">
        <v>-118900</v>
      </c>
      <c r="F31" s="39"/>
      <c r="G31" s="39"/>
      <c r="H31" s="95">
        <f t="shared" si="1"/>
        <v>-118900</v>
      </c>
      <c r="I31" s="26">
        <v>-118900</v>
      </c>
      <c r="J31" s="26"/>
      <c r="K31" s="26"/>
      <c r="L31" s="97"/>
      <c r="M31" s="80"/>
      <c r="N31" s="9"/>
      <c r="O31" s="9"/>
      <c r="P31" s="32"/>
    </row>
    <row r="32" spans="1:16" s="31" customFormat="1" ht="36" customHeight="1">
      <c r="A32" s="191"/>
      <c r="B32" s="182"/>
      <c r="C32" s="202"/>
      <c r="D32" s="11" t="s">
        <v>25</v>
      </c>
      <c r="E32" s="46">
        <v>118900</v>
      </c>
      <c r="F32" s="39"/>
      <c r="G32" s="39"/>
      <c r="H32" s="95">
        <f t="shared" si="1"/>
        <v>118900</v>
      </c>
      <c r="I32" s="26">
        <v>118900</v>
      </c>
      <c r="J32" s="26"/>
      <c r="K32" s="26"/>
      <c r="L32" s="97"/>
      <c r="M32" s="80"/>
      <c r="N32" s="9"/>
      <c r="O32" s="9"/>
      <c r="P32" s="32"/>
    </row>
    <row r="33" spans="1:16" s="31" customFormat="1" ht="48.75" customHeight="1">
      <c r="A33" s="191"/>
      <c r="B33" s="182"/>
      <c r="C33" s="202"/>
      <c r="D33" s="11" t="s">
        <v>92</v>
      </c>
      <c r="E33" s="46"/>
      <c r="F33" s="39"/>
      <c r="G33" s="39"/>
      <c r="H33" s="95">
        <v>770000</v>
      </c>
      <c r="I33" s="26"/>
      <c r="J33" s="26"/>
      <c r="K33" s="26"/>
      <c r="L33" s="97"/>
      <c r="M33" s="80"/>
      <c r="N33" s="9">
        <f>I31+I32+I34+I35+I36+I37+I38+I39+I40+I41+I42+I43</f>
        <v>374350</v>
      </c>
      <c r="O33" s="9"/>
      <c r="P33" s="32"/>
    </row>
    <row r="34" spans="1:16" s="31" customFormat="1" ht="48.75" customHeight="1">
      <c r="A34" s="191"/>
      <c r="B34" s="182"/>
      <c r="C34" s="202"/>
      <c r="D34" s="85" t="s">
        <v>93</v>
      </c>
      <c r="E34" s="46"/>
      <c r="F34" s="39"/>
      <c r="G34" s="39"/>
      <c r="H34" s="95">
        <f t="shared" si="1"/>
        <v>-300000</v>
      </c>
      <c r="I34" s="26">
        <v>-300000</v>
      </c>
      <c r="J34" s="26"/>
      <c r="K34" s="26"/>
      <c r="L34" s="97"/>
      <c r="M34" s="80"/>
      <c r="N34" s="9"/>
      <c r="O34" s="9"/>
      <c r="P34" s="32"/>
    </row>
    <row r="35" spans="1:16" s="31" customFormat="1" ht="39" customHeight="1">
      <c r="A35" s="191"/>
      <c r="B35" s="182"/>
      <c r="C35" s="202"/>
      <c r="D35" s="85" t="s">
        <v>94</v>
      </c>
      <c r="E35" s="46"/>
      <c r="F35" s="39"/>
      <c r="G35" s="39"/>
      <c r="H35" s="95">
        <f t="shared" si="1"/>
        <v>770000</v>
      </c>
      <c r="I35" s="26"/>
      <c r="J35" s="26">
        <v>770000</v>
      </c>
      <c r="K35" s="26"/>
      <c r="L35" s="97"/>
      <c r="M35" s="80"/>
      <c r="N35" s="9"/>
      <c r="O35" s="9"/>
      <c r="P35" s="32"/>
    </row>
    <row r="36" spans="1:16" s="31" customFormat="1" ht="45" customHeight="1">
      <c r="A36" s="191"/>
      <c r="B36" s="182"/>
      <c r="C36" s="202"/>
      <c r="D36" s="14" t="s">
        <v>95</v>
      </c>
      <c r="E36" s="46"/>
      <c r="F36" s="39"/>
      <c r="G36" s="39"/>
      <c r="H36" s="95">
        <f t="shared" si="1"/>
        <v>-186650</v>
      </c>
      <c r="I36" s="26">
        <v>-186650</v>
      </c>
      <c r="J36" s="26"/>
      <c r="K36" s="26"/>
      <c r="L36" s="97"/>
      <c r="M36" s="80"/>
      <c r="N36" s="9"/>
      <c r="O36" s="9"/>
      <c r="P36" s="32"/>
    </row>
    <row r="37" spans="1:16" s="31" customFormat="1" ht="38.25" customHeight="1">
      <c r="A37" s="191"/>
      <c r="B37" s="182"/>
      <c r="C37" s="202"/>
      <c r="D37" s="14" t="s">
        <v>96</v>
      </c>
      <c r="E37" s="46"/>
      <c r="F37" s="39"/>
      <c r="G37" s="39"/>
      <c r="H37" s="95">
        <f t="shared" si="1"/>
        <v>911000</v>
      </c>
      <c r="I37" s="26">
        <v>861000</v>
      </c>
      <c r="J37" s="26">
        <v>50000</v>
      </c>
      <c r="K37" s="26"/>
      <c r="L37" s="97"/>
      <c r="M37" s="80"/>
      <c r="N37" s="9"/>
      <c r="O37" s="9"/>
      <c r="P37" s="32"/>
    </row>
    <row r="38" spans="1:16" s="31" customFormat="1" ht="35.25" customHeight="1">
      <c r="A38" s="191"/>
      <c r="B38" s="182"/>
      <c r="C38" s="202"/>
      <c r="D38" s="85" t="s">
        <v>79</v>
      </c>
      <c r="E38" s="46"/>
      <c r="F38" s="39"/>
      <c r="G38" s="39"/>
      <c r="H38" s="95">
        <f t="shared" si="1"/>
        <v>-315000</v>
      </c>
      <c r="I38" s="26">
        <v>-315000</v>
      </c>
      <c r="J38" s="26"/>
      <c r="K38" s="26"/>
      <c r="L38" s="97"/>
      <c r="M38" s="80"/>
      <c r="N38" s="9"/>
      <c r="O38" s="9"/>
      <c r="P38" s="32"/>
    </row>
    <row r="39" spans="1:16" s="31" customFormat="1" ht="45.75" customHeight="1">
      <c r="A39" s="191"/>
      <c r="B39" s="182"/>
      <c r="C39" s="202"/>
      <c r="D39" s="85" t="s">
        <v>80</v>
      </c>
      <c r="E39" s="46"/>
      <c r="F39" s="39"/>
      <c r="G39" s="39"/>
      <c r="H39" s="95">
        <f t="shared" si="1"/>
        <v>315000</v>
      </c>
      <c r="I39" s="26">
        <v>315000</v>
      </c>
      <c r="J39" s="26"/>
      <c r="K39" s="26"/>
      <c r="L39" s="97"/>
      <c r="M39" s="80"/>
      <c r="N39" s="9"/>
      <c r="O39" s="9"/>
      <c r="P39" s="32"/>
    </row>
    <row r="40" spans="1:16" s="31" customFormat="1" ht="45.75" customHeight="1">
      <c r="A40" s="191"/>
      <c r="B40" s="182"/>
      <c r="C40" s="202"/>
      <c r="D40" s="85" t="s">
        <v>81</v>
      </c>
      <c r="E40" s="46"/>
      <c r="F40" s="39"/>
      <c r="G40" s="39"/>
      <c r="H40" s="95">
        <f t="shared" si="1"/>
        <v>-214000</v>
      </c>
      <c r="I40" s="26">
        <v>-214000</v>
      </c>
      <c r="J40" s="26"/>
      <c r="K40" s="26"/>
      <c r="L40" s="97"/>
      <c r="M40" s="80"/>
      <c r="N40" s="9"/>
      <c r="O40" s="9"/>
      <c r="P40" s="32"/>
    </row>
    <row r="41" spans="1:16" s="31" customFormat="1" ht="45.75" customHeight="1">
      <c r="A41" s="191" t="s">
        <v>23</v>
      </c>
      <c r="B41" s="182" t="s">
        <v>51</v>
      </c>
      <c r="C41" s="202" t="s">
        <v>24</v>
      </c>
      <c r="D41" s="85" t="s">
        <v>82</v>
      </c>
      <c r="E41" s="25"/>
      <c r="F41" s="23"/>
      <c r="G41" s="23"/>
      <c r="H41" s="95">
        <f t="shared" si="1"/>
        <v>214000</v>
      </c>
      <c r="I41" s="26">
        <v>214000</v>
      </c>
      <c r="J41" s="26"/>
      <c r="K41" s="26"/>
      <c r="L41" s="97"/>
      <c r="M41" s="80"/>
      <c r="N41" s="9"/>
      <c r="O41" s="9"/>
      <c r="P41" s="32"/>
    </row>
    <row r="42" spans="1:16" s="31" customFormat="1" ht="45.75" customHeight="1">
      <c r="A42" s="191"/>
      <c r="B42" s="182"/>
      <c r="C42" s="202"/>
      <c r="D42" s="14" t="s">
        <v>78</v>
      </c>
      <c r="E42" s="25">
        <v>-1497000</v>
      </c>
      <c r="F42" s="23"/>
      <c r="G42" s="23"/>
      <c r="H42" s="95">
        <f t="shared" si="1"/>
        <v>-1497000</v>
      </c>
      <c r="I42" s="26">
        <v>-1497000</v>
      </c>
      <c r="J42" s="26"/>
      <c r="K42" s="26"/>
      <c r="L42" s="97"/>
      <c r="M42" s="80"/>
      <c r="N42" s="9"/>
      <c r="O42" s="9"/>
      <c r="P42" s="32"/>
    </row>
    <row r="43" spans="1:16" s="31" customFormat="1" ht="31.5" customHeight="1">
      <c r="A43" s="191"/>
      <c r="B43" s="182"/>
      <c r="C43" s="202"/>
      <c r="D43" s="11" t="s">
        <v>52</v>
      </c>
      <c r="E43" s="46">
        <v>1497000</v>
      </c>
      <c r="F43" s="23"/>
      <c r="G43" s="23"/>
      <c r="H43" s="95">
        <f t="shared" si="1"/>
        <v>1497000</v>
      </c>
      <c r="I43" s="26">
        <v>1497000</v>
      </c>
      <c r="J43" s="26"/>
      <c r="K43" s="26"/>
      <c r="L43" s="97"/>
      <c r="M43" s="80"/>
      <c r="N43" s="9"/>
      <c r="O43" s="9"/>
      <c r="P43" s="32"/>
    </row>
    <row r="44" spans="1:16" s="31" customFormat="1" ht="138.75" customHeight="1">
      <c r="A44" s="88" t="s">
        <v>107</v>
      </c>
      <c r="B44" s="89" t="s">
        <v>61</v>
      </c>
      <c r="C44" s="87" t="s">
        <v>108</v>
      </c>
      <c r="D44" s="11" t="s">
        <v>109</v>
      </c>
      <c r="E44" s="46"/>
      <c r="F44" s="39"/>
      <c r="G44" s="39"/>
      <c r="H44" s="95">
        <f>I44+J44+K44+M44</f>
        <v>198000</v>
      </c>
      <c r="I44" s="26"/>
      <c r="J44" s="26">
        <v>198000</v>
      </c>
      <c r="K44" s="26"/>
      <c r="L44" s="97"/>
      <c r="M44" s="80"/>
      <c r="N44" s="9"/>
      <c r="O44" s="9"/>
      <c r="P44" s="32"/>
    </row>
    <row r="45" spans="1:15" s="31" customFormat="1" ht="57" customHeight="1">
      <c r="A45" s="169" t="s">
        <v>20</v>
      </c>
      <c r="B45" s="171" t="s">
        <v>21</v>
      </c>
      <c r="C45" s="173" t="s">
        <v>22</v>
      </c>
      <c r="D45" s="123" t="s">
        <v>87</v>
      </c>
      <c r="E45" s="46"/>
      <c r="F45" s="25"/>
      <c r="G45" s="25"/>
      <c r="H45" s="95">
        <f>I45+J45+K45+M45</f>
        <v>200000</v>
      </c>
      <c r="I45" s="26"/>
      <c r="J45" s="26">
        <v>200000</v>
      </c>
      <c r="K45" s="26"/>
      <c r="L45" s="97"/>
      <c r="M45" s="80"/>
      <c r="N45" s="47"/>
      <c r="O45" s="48"/>
    </row>
    <row r="46" spans="1:15" s="31" customFormat="1" ht="92.25" customHeight="1">
      <c r="A46" s="170"/>
      <c r="B46" s="172"/>
      <c r="C46" s="174"/>
      <c r="D46" s="123" t="s">
        <v>122</v>
      </c>
      <c r="E46" s="46"/>
      <c r="F46" s="25"/>
      <c r="G46" s="25"/>
      <c r="H46" s="95">
        <f>I46+J46+K46+M46</f>
        <v>415000</v>
      </c>
      <c r="I46" s="26"/>
      <c r="J46" s="26">
        <v>415000</v>
      </c>
      <c r="K46" s="26"/>
      <c r="L46" s="26"/>
      <c r="M46" s="26"/>
      <c r="N46" s="47"/>
      <c r="O46" s="48"/>
    </row>
    <row r="47" spans="1:15" s="31" customFormat="1" ht="33" customHeight="1">
      <c r="A47" s="175">
        <v>250404</v>
      </c>
      <c r="B47" s="150" t="s">
        <v>119</v>
      </c>
      <c r="C47" s="176" t="s">
        <v>120</v>
      </c>
      <c r="D47" s="12" t="s">
        <v>15</v>
      </c>
      <c r="E47" s="46"/>
      <c r="F47" s="46" t="s">
        <v>11</v>
      </c>
      <c r="G47" s="46"/>
      <c r="H47" s="95">
        <f aca="true" t="shared" si="2" ref="H47:H90">I47+J47+K47+M47</f>
        <v>-4490</v>
      </c>
      <c r="I47" s="26">
        <v>-4490</v>
      </c>
      <c r="J47" s="26"/>
      <c r="K47" s="26"/>
      <c r="L47" s="97"/>
      <c r="M47" s="81"/>
      <c r="N47" s="47"/>
      <c r="O47" s="48"/>
    </row>
    <row r="48" spans="1:15" s="31" customFormat="1" ht="30" customHeight="1">
      <c r="A48" s="175"/>
      <c r="B48" s="150"/>
      <c r="C48" s="176"/>
      <c r="D48" s="12" t="s">
        <v>15</v>
      </c>
      <c r="E48" s="46"/>
      <c r="F48" s="46"/>
      <c r="G48" s="46"/>
      <c r="H48" s="95">
        <f t="shared" si="2"/>
        <v>-4490</v>
      </c>
      <c r="I48" s="26">
        <v>-4490</v>
      </c>
      <c r="J48" s="26"/>
      <c r="K48" s="26"/>
      <c r="L48" s="97"/>
      <c r="M48" s="81"/>
      <c r="N48" s="47"/>
      <c r="O48" s="48"/>
    </row>
    <row r="49" spans="1:15" s="31" customFormat="1" ht="27" customHeight="1">
      <c r="A49" s="175"/>
      <c r="B49" s="150"/>
      <c r="C49" s="176"/>
      <c r="D49" s="12" t="s">
        <v>27</v>
      </c>
      <c r="E49" s="25"/>
      <c r="F49" s="25"/>
      <c r="G49" s="25"/>
      <c r="H49" s="95">
        <f t="shared" si="2"/>
        <v>-3100</v>
      </c>
      <c r="I49" s="26">
        <v>-3100</v>
      </c>
      <c r="J49" s="26"/>
      <c r="K49" s="26"/>
      <c r="L49" s="97"/>
      <c r="M49" s="81"/>
      <c r="N49" s="47"/>
      <c r="O49" s="48"/>
    </row>
    <row r="50" spans="1:15" s="31" customFormat="1" ht="27" customHeight="1">
      <c r="A50" s="175"/>
      <c r="B50" s="150"/>
      <c r="C50" s="176"/>
      <c r="D50" s="12" t="s">
        <v>28</v>
      </c>
      <c r="E50" s="25"/>
      <c r="F50" s="25"/>
      <c r="G50" s="25"/>
      <c r="H50" s="95">
        <f t="shared" si="2"/>
        <v>-4200</v>
      </c>
      <c r="I50" s="26">
        <v>-4200</v>
      </c>
      <c r="J50" s="26"/>
      <c r="K50" s="26"/>
      <c r="L50" s="97"/>
      <c r="M50" s="81"/>
      <c r="N50" s="47"/>
      <c r="O50" s="48"/>
    </row>
    <row r="51" spans="1:15" s="31" customFormat="1" ht="27" customHeight="1">
      <c r="A51" s="175"/>
      <c r="B51" s="150"/>
      <c r="C51" s="176"/>
      <c r="D51" s="12" t="s">
        <v>31</v>
      </c>
      <c r="E51" s="25"/>
      <c r="F51" s="25"/>
      <c r="G51" s="25"/>
      <c r="H51" s="95">
        <f t="shared" si="2"/>
        <v>-3100</v>
      </c>
      <c r="I51" s="26">
        <v>-3100</v>
      </c>
      <c r="J51" s="26"/>
      <c r="K51" s="26"/>
      <c r="L51" s="97"/>
      <c r="M51" s="81"/>
      <c r="N51" s="47"/>
      <c r="O51" s="48"/>
    </row>
    <row r="52" spans="1:15" s="31" customFormat="1" ht="27" customHeight="1">
      <c r="A52" s="175"/>
      <c r="B52" s="150"/>
      <c r="C52" s="176"/>
      <c r="D52" s="12" t="s">
        <v>32</v>
      </c>
      <c r="E52" s="46"/>
      <c r="F52" s="46"/>
      <c r="G52" s="46"/>
      <c r="H52" s="95">
        <f t="shared" si="2"/>
        <v>-3400</v>
      </c>
      <c r="I52" s="26">
        <v>-3400</v>
      </c>
      <c r="J52" s="26"/>
      <c r="K52" s="26"/>
      <c r="L52" s="97"/>
      <c r="M52" s="81"/>
      <c r="N52" s="47"/>
      <c r="O52" s="48"/>
    </row>
    <row r="53" spans="1:15" s="31" customFormat="1" ht="27" customHeight="1">
      <c r="A53" s="175"/>
      <c r="B53" s="150"/>
      <c r="C53" s="176"/>
      <c r="D53" s="12" t="s">
        <v>33</v>
      </c>
      <c r="E53" s="46"/>
      <c r="F53" s="46"/>
      <c r="G53" s="46"/>
      <c r="H53" s="95">
        <f t="shared" si="2"/>
        <v>-2800</v>
      </c>
      <c r="I53" s="26">
        <v>-2800</v>
      </c>
      <c r="J53" s="26"/>
      <c r="K53" s="26"/>
      <c r="L53" s="97"/>
      <c r="M53" s="81"/>
      <c r="N53" s="47"/>
      <c r="O53" s="48"/>
    </row>
    <row r="54" spans="1:15" s="31" customFormat="1" ht="27" customHeight="1">
      <c r="A54" s="175"/>
      <c r="B54" s="150"/>
      <c r="C54" s="176"/>
      <c r="D54" s="12" t="s">
        <v>34</v>
      </c>
      <c r="E54" s="46"/>
      <c r="F54" s="46"/>
      <c r="G54" s="46"/>
      <c r="H54" s="95">
        <f t="shared" si="2"/>
        <v>-4200</v>
      </c>
      <c r="I54" s="26">
        <v>-4200</v>
      </c>
      <c r="J54" s="26"/>
      <c r="K54" s="26"/>
      <c r="L54" s="97"/>
      <c r="M54" s="81"/>
      <c r="N54" s="47"/>
      <c r="O54" s="48"/>
    </row>
    <row r="55" spans="1:15" s="31" customFormat="1" ht="27" customHeight="1">
      <c r="A55" s="175"/>
      <c r="B55" s="150"/>
      <c r="C55" s="176"/>
      <c r="D55" s="12" t="s">
        <v>35</v>
      </c>
      <c r="E55" s="46"/>
      <c r="F55" s="46"/>
      <c r="G55" s="46"/>
      <c r="H55" s="95">
        <f t="shared" si="2"/>
        <v>-3900</v>
      </c>
      <c r="I55" s="26">
        <v>-3900</v>
      </c>
      <c r="J55" s="26"/>
      <c r="K55" s="26"/>
      <c r="L55" s="97"/>
      <c r="M55" s="81"/>
      <c r="N55" s="47"/>
      <c r="O55" s="48"/>
    </row>
    <row r="56" spans="1:15" s="31" customFormat="1" ht="27" customHeight="1">
      <c r="A56" s="175"/>
      <c r="B56" s="150"/>
      <c r="C56" s="176"/>
      <c r="D56" s="12" t="s">
        <v>45</v>
      </c>
      <c r="E56" s="25"/>
      <c r="F56" s="25"/>
      <c r="G56" s="25"/>
      <c r="H56" s="95">
        <f t="shared" si="2"/>
        <v>-50</v>
      </c>
      <c r="I56" s="26">
        <v>-50</v>
      </c>
      <c r="J56" s="26"/>
      <c r="K56" s="26"/>
      <c r="L56" s="97"/>
      <c r="M56" s="81"/>
      <c r="N56" s="47"/>
      <c r="O56" s="48"/>
    </row>
    <row r="57" spans="1:15" s="31" customFormat="1" ht="30" customHeight="1">
      <c r="A57" s="175"/>
      <c r="B57" s="150"/>
      <c r="C57" s="176"/>
      <c r="D57" s="12" t="s">
        <v>46</v>
      </c>
      <c r="E57" s="25"/>
      <c r="F57" s="25"/>
      <c r="G57" s="25"/>
      <c r="H57" s="95">
        <f t="shared" si="2"/>
        <v>-350</v>
      </c>
      <c r="I57" s="26">
        <v>-350</v>
      </c>
      <c r="J57" s="26"/>
      <c r="K57" s="26"/>
      <c r="L57" s="97"/>
      <c r="M57" s="81"/>
      <c r="N57" s="47"/>
      <c r="O57" s="48"/>
    </row>
    <row r="58" spans="1:15" s="31" customFormat="1" ht="29.25" customHeight="1">
      <c r="A58" s="179" t="s">
        <v>121</v>
      </c>
      <c r="B58" s="171" t="s">
        <v>119</v>
      </c>
      <c r="C58" s="173" t="s">
        <v>120</v>
      </c>
      <c r="D58" s="12" t="s">
        <v>47</v>
      </c>
      <c r="E58" s="25"/>
      <c r="F58" s="25"/>
      <c r="G58" s="25"/>
      <c r="H58" s="95">
        <f t="shared" si="2"/>
        <v>-50</v>
      </c>
      <c r="I58" s="26">
        <v>-50</v>
      </c>
      <c r="J58" s="26"/>
      <c r="K58" s="26"/>
      <c r="L58" s="97"/>
      <c r="M58" s="81"/>
      <c r="N58" s="47"/>
      <c r="O58" s="48"/>
    </row>
    <row r="59" spans="1:15" s="31" customFormat="1" ht="27" customHeight="1">
      <c r="A59" s="180"/>
      <c r="B59" s="178"/>
      <c r="C59" s="177"/>
      <c r="D59" s="12" t="s">
        <v>48</v>
      </c>
      <c r="E59" s="25"/>
      <c r="F59" s="25"/>
      <c r="G59" s="25"/>
      <c r="H59" s="95">
        <f t="shared" si="2"/>
        <v>-350</v>
      </c>
      <c r="I59" s="26">
        <v>-350</v>
      </c>
      <c r="J59" s="26"/>
      <c r="K59" s="26"/>
      <c r="L59" s="97"/>
      <c r="M59" s="81"/>
      <c r="N59" s="47"/>
      <c r="O59" s="48"/>
    </row>
    <row r="60" spans="1:15" s="31" customFormat="1" ht="27" customHeight="1">
      <c r="A60" s="180"/>
      <c r="B60" s="178"/>
      <c r="C60" s="177"/>
      <c r="D60" s="12" t="s">
        <v>16</v>
      </c>
      <c r="E60" s="25"/>
      <c r="F60" s="25"/>
      <c r="G60" s="25"/>
      <c r="H60" s="95">
        <f t="shared" si="2"/>
        <v>3850</v>
      </c>
      <c r="I60" s="26">
        <v>3850</v>
      </c>
      <c r="J60" s="26"/>
      <c r="K60" s="26"/>
      <c r="L60" s="97"/>
      <c r="M60" s="81"/>
      <c r="N60" s="47"/>
      <c r="O60" s="48"/>
    </row>
    <row r="61" spans="1:15" s="31" customFormat="1" ht="30.75" customHeight="1">
      <c r="A61" s="180"/>
      <c r="B61" s="178"/>
      <c r="C61" s="177"/>
      <c r="D61" s="12" t="s">
        <v>17</v>
      </c>
      <c r="E61" s="25"/>
      <c r="F61" s="25"/>
      <c r="G61" s="25"/>
      <c r="H61" s="95">
        <f t="shared" si="2"/>
        <v>5130</v>
      </c>
      <c r="I61" s="26">
        <v>5130</v>
      </c>
      <c r="J61" s="26"/>
      <c r="K61" s="26"/>
      <c r="L61" s="97"/>
      <c r="M61" s="81"/>
      <c r="N61" s="47"/>
      <c r="O61" s="48"/>
    </row>
    <row r="62" spans="1:15" s="31" customFormat="1" ht="36" customHeight="1">
      <c r="A62" s="180"/>
      <c r="B62" s="178"/>
      <c r="C62" s="177"/>
      <c r="D62" s="12" t="s">
        <v>29</v>
      </c>
      <c r="E62" s="25"/>
      <c r="F62" s="25"/>
      <c r="G62" s="25"/>
      <c r="H62" s="95">
        <f t="shared" si="2"/>
        <v>3900</v>
      </c>
      <c r="I62" s="26">
        <v>3900</v>
      </c>
      <c r="J62" s="26"/>
      <c r="K62" s="26"/>
      <c r="L62" s="97"/>
      <c r="M62" s="81"/>
      <c r="N62" s="47"/>
      <c r="O62" s="48"/>
    </row>
    <row r="63" spans="1:15" s="31" customFormat="1" ht="31.5" customHeight="1">
      <c r="A63" s="180"/>
      <c r="B63" s="178"/>
      <c r="C63" s="177"/>
      <c r="D63" s="12" t="s">
        <v>30</v>
      </c>
      <c r="E63" s="25"/>
      <c r="F63" s="25"/>
      <c r="G63" s="25"/>
      <c r="H63" s="95">
        <f t="shared" si="2"/>
        <v>3900</v>
      </c>
      <c r="I63" s="26">
        <v>3900</v>
      </c>
      <c r="J63" s="26"/>
      <c r="K63" s="26"/>
      <c r="L63" s="97"/>
      <c r="M63" s="81"/>
      <c r="N63" s="47"/>
      <c r="O63" s="48"/>
    </row>
    <row r="64" spans="1:15" s="31" customFormat="1" ht="30.75" customHeight="1">
      <c r="A64" s="180"/>
      <c r="B64" s="178"/>
      <c r="C64" s="177"/>
      <c r="D64" s="13" t="s">
        <v>36</v>
      </c>
      <c r="E64" s="25"/>
      <c r="F64" s="25"/>
      <c r="G64" s="25"/>
      <c r="H64" s="95">
        <f t="shared" si="2"/>
        <v>630</v>
      </c>
      <c r="I64" s="26">
        <v>630</v>
      </c>
      <c r="J64" s="26"/>
      <c r="K64" s="26"/>
      <c r="L64" s="97"/>
      <c r="M64" s="81"/>
      <c r="N64" s="47"/>
      <c r="O64" s="48"/>
    </row>
    <row r="65" spans="1:15" s="31" customFormat="1" ht="30.75" customHeight="1">
      <c r="A65" s="180"/>
      <c r="B65" s="178"/>
      <c r="C65" s="177"/>
      <c r="D65" s="12" t="s">
        <v>37</v>
      </c>
      <c r="E65" s="25"/>
      <c r="F65" s="25"/>
      <c r="G65" s="25"/>
      <c r="H65" s="95">
        <f t="shared" si="2"/>
        <v>750</v>
      </c>
      <c r="I65" s="26">
        <v>750</v>
      </c>
      <c r="J65" s="26"/>
      <c r="K65" s="26"/>
      <c r="L65" s="97"/>
      <c r="M65" s="81"/>
      <c r="N65" s="47"/>
      <c r="O65" s="48"/>
    </row>
    <row r="66" spans="1:15" s="31" customFormat="1" ht="36" customHeight="1">
      <c r="A66" s="180"/>
      <c r="B66" s="178"/>
      <c r="C66" s="177"/>
      <c r="D66" s="12" t="s">
        <v>38</v>
      </c>
      <c r="E66" s="25"/>
      <c r="F66" s="25"/>
      <c r="G66" s="25"/>
      <c r="H66" s="95">
        <f t="shared" si="2"/>
        <v>1530</v>
      </c>
      <c r="I66" s="26">
        <v>1530</v>
      </c>
      <c r="J66" s="26"/>
      <c r="K66" s="26"/>
      <c r="L66" s="97"/>
      <c r="M66" s="81"/>
      <c r="N66" s="47"/>
      <c r="O66" s="48"/>
    </row>
    <row r="67" spans="1:15" s="31" customFormat="1" ht="30" customHeight="1">
      <c r="A67" s="180"/>
      <c r="B67" s="178"/>
      <c r="C67" s="177"/>
      <c r="D67" s="12" t="s">
        <v>15</v>
      </c>
      <c r="E67" s="25"/>
      <c r="F67" s="25"/>
      <c r="G67" s="25"/>
      <c r="H67" s="95">
        <f t="shared" si="2"/>
        <v>1230</v>
      </c>
      <c r="I67" s="26">
        <v>1230</v>
      </c>
      <c r="J67" s="26"/>
      <c r="K67" s="26"/>
      <c r="L67" s="97"/>
      <c r="M67" s="81"/>
      <c r="N67" s="47"/>
      <c r="O67" s="48"/>
    </row>
    <row r="68" spans="1:15" s="31" customFormat="1" ht="30" customHeight="1">
      <c r="A68" s="180"/>
      <c r="B68" s="178"/>
      <c r="C68" s="177"/>
      <c r="D68" s="12" t="s">
        <v>15</v>
      </c>
      <c r="E68" s="46"/>
      <c r="F68" s="46"/>
      <c r="G68" s="46"/>
      <c r="H68" s="95">
        <f t="shared" si="2"/>
        <v>590</v>
      </c>
      <c r="I68" s="26">
        <v>590</v>
      </c>
      <c r="J68" s="26"/>
      <c r="K68" s="26"/>
      <c r="L68" s="97"/>
      <c r="M68" s="80"/>
      <c r="N68" s="47"/>
      <c r="O68" s="48"/>
    </row>
    <row r="69" spans="1:15" s="31" customFormat="1" ht="30" customHeight="1">
      <c r="A69" s="180"/>
      <c r="B69" s="178"/>
      <c r="C69" s="177"/>
      <c r="D69" s="12" t="s">
        <v>15</v>
      </c>
      <c r="E69" s="46"/>
      <c r="F69" s="46"/>
      <c r="G69" s="46"/>
      <c r="H69" s="95">
        <f t="shared" si="2"/>
        <v>590</v>
      </c>
      <c r="I69" s="26">
        <v>590</v>
      </c>
      <c r="J69" s="26"/>
      <c r="K69" s="26"/>
      <c r="L69" s="97"/>
      <c r="M69" s="80"/>
      <c r="N69" s="47"/>
      <c r="O69" s="48"/>
    </row>
    <row r="70" spans="1:15" s="31" customFormat="1" ht="27" customHeight="1">
      <c r="A70" s="180"/>
      <c r="B70" s="178"/>
      <c r="C70" s="177"/>
      <c r="D70" s="12" t="s">
        <v>39</v>
      </c>
      <c r="E70" s="25"/>
      <c r="F70" s="25"/>
      <c r="G70" s="25"/>
      <c r="H70" s="95">
        <f t="shared" si="2"/>
        <v>730</v>
      </c>
      <c r="I70" s="26">
        <v>730</v>
      </c>
      <c r="J70" s="26"/>
      <c r="K70" s="26"/>
      <c r="L70" s="97"/>
      <c r="M70" s="81"/>
      <c r="N70" s="47"/>
      <c r="O70" s="48"/>
    </row>
    <row r="71" spans="1:15" s="31" customFormat="1" ht="35.25" customHeight="1">
      <c r="A71" s="180"/>
      <c r="B71" s="178"/>
      <c r="C71" s="177"/>
      <c r="D71" s="12" t="s">
        <v>40</v>
      </c>
      <c r="E71" s="25"/>
      <c r="F71" s="25"/>
      <c r="G71" s="25"/>
      <c r="H71" s="95">
        <f t="shared" si="2"/>
        <v>930</v>
      </c>
      <c r="I71" s="26">
        <v>930</v>
      </c>
      <c r="J71" s="26"/>
      <c r="K71" s="26"/>
      <c r="L71" s="97"/>
      <c r="M71" s="81"/>
      <c r="N71" s="47"/>
      <c r="O71" s="48"/>
    </row>
    <row r="72" spans="1:15" s="31" customFormat="1" ht="30.75" customHeight="1">
      <c r="A72" s="180"/>
      <c r="B72" s="178"/>
      <c r="C72" s="177"/>
      <c r="D72" s="12" t="s">
        <v>41</v>
      </c>
      <c r="E72" s="25"/>
      <c r="F72" s="25"/>
      <c r="G72" s="25"/>
      <c r="H72" s="95">
        <f t="shared" si="2"/>
        <v>1230</v>
      </c>
      <c r="I72" s="26">
        <v>1230</v>
      </c>
      <c r="J72" s="26"/>
      <c r="K72" s="26"/>
      <c r="L72" s="97"/>
      <c r="M72" s="81"/>
      <c r="N72" s="47"/>
      <c r="O72" s="48"/>
    </row>
    <row r="73" spans="1:15" s="31" customFormat="1" ht="27" customHeight="1">
      <c r="A73" s="180"/>
      <c r="B73" s="178"/>
      <c r="C73" s="177"/>
      <c r="D73" s="12" t="s">
        <v>42</v>
      </c>
      <c r="E73" s="25"/>
      <c r="F73" s="25"/>
      <c r="G73" s="25"/>
      <c r="H73" s="95">
        <f t="shared" si="2"/>
        <v>730</v>
      </c>
      <c r="I73" s="26">
        <v>730</v>
      </c>
      <c r="J73" s="26"/>
      <c r="K73" s="26"/>
      <c r="L73" s="97"/>
      <c r="M73" s="81"/>
      <c r="N73" s="47"/>
      <c r="O73" s="48"/>
    </row>
    <row r="74" spans="1:15" s="31" customFormat="1" ht="27" customHeight="1">
      <c r="A74" s="180"/>
      <c r="B74" s="178"/>
      <c r="C74" s="177"/>
      <c r="D74" s="12" t="s">
        <v>43</v>
      </c>
      <c r="E74" s="25"/>
      <c r="F74" s="25"/>
      <c r="G74" s="25"/>
      <c r="H74" s="95">
        <f t="shared" si="2"/>
        <v>630</v>
      </c>
      <c r="I74" s="26">
        <v>630</v>
      </c>
      <c r="J74" s="26"/>
      <c r="K74" s="26"/>
      <c r="L74" s="97"/>
      <c r="M74" s="81"/>
      <c r="N74" s="47"/>
      <c r="O74" s="48"/>
    </row>
    <row r="75" spans="1:15" s="31" customFormat="1" ht="27" customHeight="1">
      <c r="A75" s="180"/>
      <c r="B75" s="178"/>
      <c r="C75" s="177"/>
      <c r="D75" s="13" t="s">
        <v>36</v>
      </c>
      <c r="E75" s="25"/>
      <c r="F75" s="25"/>
      <c r="G75" s="25"/>
      <c r="H75" s="95">
        <f t="shared" si="2"/>
        <v>630</v>
      </c>
      <c r="I75" s="26">
        <v>630</v>
      </c>
      <c r="J75" s="26"/>
      <c r="K75" s="26"/>
      <c r="L75" s="97"/>
      <c r="M75" s="81"/>
      <c r="N75" s="47"/>
      <c r="O75" s="48"/>
    </row>
    <row r="76" spans="1:15" s="31" customFormat="1" ht="27" customHeight="1">
      <c r="A76" s="180"/>
      <c r="B76" s="178"/>
      <c r="C76" s="177"/>
      <c r="D76" s="12" t="s">
        <v>44</v>
      </c>
      <c r="E76" s="25"/>
      <c r="F76" s="25"/>
      <c r="G76" s="25"/>
      <c r="H76" s="95">
        <f t="shared" si="2"/>
        <v>430</v>
      </c>
      <c r="I76" s="26">
        <v>430</v>
      </c>
      <c r="J76" s="26"/>
      <c r="K76" s="26"/>
      <c r="L76" s="97"/>
      <c r="M76" s="81"/>
      <c r="N76" s="47"/>
      <c r="O76" s="48"/>
    </row>
    <row r="77" spans="1:15" s="31" customFormat="1" ht="27" customHeight="1">
      <c r="A77" s="180"/>
      <c r="B77" s="178"/>
      <c r="C77" s="177"/>
      <c r="D77" s="12" t="s">
        <v>44</v>
      </c>
      <c r="E77" s="25"/>
      <c r="F77" s="25"/>
      <c r="G77" s="25"/>
      <c r="H77" s="95">
        <f t="shared" si="2"/>
        <v>430</v>
      </c>
      <c r="I77" s="26">
        <v>430</v>
      </c>
      <c r="J77" s="26"/>
      <c r="K77" s="26"/>
      <c r="L77" s="97"/>
      <c r="M77" s="81"/>
      <c r="N77" s="47"/>
      <c r="O77" s="48"/>
    </row>
    <row r="78" spans="1:15" s="31" customFormat="1" ht="27" customHeight="1">
      <c r="A78" s="180"/>
      <c r="B78" s="178"/>
      <c r="C78" s="177"/>
      <c r="D78" s="12" t="s">
        <v>44</v>
      </c>
      <c r="E78" s="25"/>
      <c r="F78" s="25"/>
      <c r="G78" s="25"/>
      <c r="H78" s="95">
        <f t="shared" si="2"/>
        <v>430</v>
      </c>
      <c r="I78" s="26">
        <v>430</v>
      </c>
      <c r="J78" s="26"/>
      <c r="K78" s="26"/>
      <c r="L78" s="97"/>
      <c r="M78" s="81"/>
      <c r="N78" s="47"/>
      <c r="O78" s="48"/>
    </row>
    <row r="79" spans="1:15" s="31" customFormat="1" ht="27" customHeight="1">
      <c r="A79" s="180"/>
      <c r="B79" s="178"/>
      <c r="C79" s="177"/>
      <c r="D79" s="12" t="s">
        <v>49</v>
      </c>
      <c r="E79" s="25"/>
      <c r="F79" s="25"/>
      <c r="G79" s="25"/>
      <c r="H79" s="95">
        <f t="shared" si="2"/>
        <v>30</v>
      </c>
      <c r="I79" s="26">
        <v>30</v>
      </c>
      <c r="J79" s="26"/>
      <c r="K79" s="26"/>
      <c r="L79" s="97"/>
      <c r="M79" s="81"/>
      <c r="N79" s="47"/>
      <c r="O79" s="48"/>
    </row>
    <row r="80" spans="1:15" s="31" customFormat="1" ht="30" customHeight="1">
      <c r="A80" s="181"/>
      <c r="B80" s="172"/>
      <c r="C80" s="174"/>
      <c r="D80" s="12" t="s">
        <v>50</v>
      </c>
      <c r="E80" s="25"/>
      <c r="F80" s="25"/>
      <c r="G80" s="25"/>
      <c r="H80" s="95">
        <f t="shared" si="2"/>
        <v>3850</v>
      </c>
      <c r="I80" s="26">
        <v>3850</v>
      </c>
      <c r="J80" s="26"/>
      <c r="K80" s="26"/>
      <c r="L80" s="26"/>
      <c r="M80" s="118"/>
      <c r="N80" s="47"/>
      <c r="O80" s="48"/>
    </row>
    <row r="81" spans="1:15" s="33" customFormat="1" ht="23.25" customHeight="1" thickBot="1">
      <c r="A81" s="115" t="s">
        <v>18</v>
      </c>
      <c r="B81" s="166" t="s">
        <v>19</v>
      </c>
      <c r="C81" s="167"/>
      <c r="D81" s="168"/>
      <c r="E81" s="116"/>
      <c r="F81" s="116"/>
      <c r="G81" s="116"/>
      <c r="H81" s="122">
        <f aca="true" t="shared" si="3" ref="H81:M81">H82+H83+H84+H85+H86+H87+H88</f>
        <v>3313792.29</v>
      </c>
      <c r="I81" s="117">
        <f t="shared" si="3"/>
        <v>-511020</v>
      </c>
      <c r="J81" s="117">
        <f t="shared" si="3"/>
        <v>2191120</v>
      </c>
      <c r="K81" s="117">
        <f t="shared" si="3"/>
        <v>1095600</v>
      </c>
      <c r="L81" s="122">
        <f t="shared" si="3"/>
        <v>538092.29</v>
      </c>
      <c r="M81" s="117">
        <f t="shared" si="3"/>
        <v>0</v>
      </c>
      <c r="N81" s="56"/>
      <c r="O81" s="57"/>
    </row>
    <row r="82" spans="1:15" s="31" customFormat="1" ht="19.5" customHeight="1">
      <c r="A82" s="147" t="s">
        <v>60</v>
      </c>
      <c r="B82" s="149" t="s">
        <v>61</v>
      </c>
      <c r="C82" s="151" t="s">
        <v>62</v>
      </c>
      <c r="D82" s="99" t="s">
        <v>110</v>
      </c>
      <c r="E82" s="54">
        <v>-170900</v>
      </c>
      <c r="F82" s="22"/>
      <c r="G82" s="22"/>
      <c r="H82" s="100">
        <f>I82+J82+K82+L82+M82</f>
        <v>347100</v>
      </c>
      <c r="I82" s="45"/>
      <c r="J82" s="45">
        <v>347100</v>
      </c>
      <c r="K82" s="45"/>
      <c r="L82" s="96"/>
      <c r="M82" s="82"/>
      <c r="N82" s="47"/>
      <c r="O82" s="48"/>
    </row>
    <row r="83" spans="1:15" s="31" customFormat="1" ht="45.75" customHeight="1">
      <c r="A83" s="148"/>
      <c r="B83" s="150"/>
      <c r="C83" s="152"/>
      <c r="D83" s="93" t="s">
        <v>111</v>
      </c>
      <c r="E83" s="46">
        <v>170900</v>
      </c>
      <c r="F83" s="23"/>
      <c r="G83" s="23"/>
      <c r="H83" s="95">
        <f aca="true" t="shared" si="4" ref="H83:H88">I83+J83+K83+L83+M83</f>
        <v>910000</v>
      </c>
      <c r="I83" s="26"/>
      <c r="J83" s="26">
        <v>910000</v>
      </c>
      <c r="K83" s="26"/>
      <c r="L83" s="97"/>
      <c r="M83" s="81"/>
      <c r="N83" s="47"/>
      <c r="O83" s="48"/>
    </row>
    <row r="84" spans="1:15" s="31" customFormat="1" ht="28.5" customHeight="1">
      <c r="A84" s="154" t="s">
        <v>63</v>
      </c>
      <c r="B84" s="159" t="s">
        <v>64</v>
      </c>
      <c r="C84" s="161" t="s">
        <v>65</v>
      </c>
      <c r="D84" s="28" t="s">
        <v>116</v>
      </c>
      <c r="E84" s="25">
        <v>439600</v>
      </c>
      <c r="F84" s="23"/>
      <c r="G84" s="23"/>
      <c r="H84" s="95">
        <f t="shared" si="4"/>
        <v>194200</v>
      </c>
      <c r="I84" s="26"/>
      <c r="J84" s="26"/>
      <c r="K84" s="26">
        <v>194200</v>
      </c>
      <c r="L84" s="97"/>
      <c r="M84" s="81"/>
      <c r="N84" s="47"/>
      <c r="O84" s="48"/>
    </row>
    <row r="85" spans="1:15" s="31" customFormat="1" ht="18.75" customHeight="1">
      <c r="A85" s="155"/>
      <c r="B85" s="160"/>
      <c r="C85" s="162"/>
      <c r="D85" s="53" t="s">
        <v>70</v>
      </c>
      <c r="E85" s="46"/>
      <c r="F85" s="23"/>
      <c r="G85" s="23"/>
      <c r="H85" s="121">
        <f t="shared" si="4"/>
        <v>1276400.29</v>
      </c>
      <c r="I85" s="26">
        <v>-511020</v>
      </c>
      <c r="J85" s="26">
        <v>347928</v>
      </c>
      <c r="K85" s="26">
        <v>901400</v>
      </c>
      <c r="L85" s="119">
        <v>538092.29</v>
      </c>
      <c r="M85" s="81"/>
      <c r="N85" s="47"/>
      <c r="O85" s="48"/>
    </row>
    <row r="86" spans="1:15" s="31" customFormat="1" ht="33" customHeight="1">
      <c r="A86" s="155"/>
      <c r="B86" s="160"/>
      <c r="C86" s="162"/>
      <c r="D86" s="94" t="s">
        <v>112</v>
      </c>
      <c r="E86" s="46"/>
      <c r="F86" s="23"/>
      <c r="G86" s="23"/>
      <c r="H86" s="95">
        <f t="shared" si="4"/>
        <v>450000</v>
      </c>
      <c r="I86" s="26"/>
      <c r="J86" s="26">
        <v>450000</v>
      </c>
      <c r="K86" s="26"/>
      <c r="L86" s="97"/>
      <c r="M86" s="81"/>
      <c r="N86" s="47"/>
      <c r="O86" s="48"/>
    </row>
    <row r="87" spans="1:15" s="31" customFormat="1" ht="31.5" customHeight="1">
      <c r="A87" s="155"/>
      <c r="B87" s="160"/>
      <c r="C87" s="162"/>
      <c r="D87" s="94" t="s">
        <v>113</v>
      </c>
      <c r="E87" s="46"/>
      <c r="F87" s="23"/>
      <c r="G87" s="23"/>
      <c r="H87" s="95">
        <f t="shared" si="4"/>
        <v>22000</v>
      </c>
      <c r="I87" s="26"/>
      <c r="J87" s="26">
        <v>22000</v>
      </c>
      <c r="K87" s="26"/>
      <c r="L87" s="97"/>
      <c r="M87" s="81"/>
      <c r="N87" s="47"/>
      <c r="O87" s="48"/>
    </row>
    <row r="88" spans="1:15" s="31" customFormat="1" ht="27.75" customHeight="1" thickBot="1">
      <c r="A88" s="155"/>
      <c r="B88" s="160"/>
      <c r="C88" s="162"/>
      <c r="D88" s="94" t="s">
        <v>117</v>
      </c>
      <c r="E88" s="46"/>
      <c r="F88" s="23"/>
      <c r="G88" s="23"/>
      <c r="H88" s="95">
        <f t="shared" si="4"/>
        <v>114092</v>
      </c>
      <c r="I88" s="26"/>
      <c r="J88" s="26">
        <v>114092</v>
      </c>
      <c r="K88" s="26"/>
      <c r="L88" s="97"/>
      <c r="M88" s="81"/>
      <c r="N88" s="47"/>
      <c r="O88" s="48"/>
    </row>
    <row r="89" spans="1:15" s="31" customFormat="1" ht="27.75" customHeight="1" thickBot="1">
      <c r="A89" s="27" t="s">
        <v>85</v>
      </c>
      <c r="B89" s="163" t="s">
        <v>84</v>
      </c>
      <c r="C89" s="164"/>
      <c r="D89" s="165"/>
      <c r="E89" s="90"/>
      <c r="F89" s="42"/>
      <c r="G89" s="42"/>
      <c r="H89" s="5">
        <f>H90</f>
        <v>139000</v>
      </c>
      <c r="I89" s="5">
        <f>I90</f>
        <v>139000</v>
      </c>
      <c r="J89" s="5">
        <f>J90</f>
        <v>0</v>
      </c>
      <c r="K89" s="5">
        <f>K90</f>
        <v>0</v>
      </c>
      <c r="L89" s="5"/>
      <c r="M89" s="5">
        <f>M90</f>
        <v>0</v>
      </c>
      <c r="N89" s="47"/>
      <c r="O89" s="48"/>
    </row>
    <row r="90" spans="1:15" s="31" customFormat="1" ht="37.5" customHeight="1" thickBot="1">
      <c r="A90" s="86" t="s">
        <v>60</v>
      </c>
      <c r="B90" s="86" t="s">
        <v>61</v>
      </c>
      <c r="C90" s="91" t="s">
        <v>62</v>
      </c>
      <c r="D90" s="101" t="s">
        <v>118</v>
      </c>
      <c r="E90" s="92"/>
      <c r="F90" s="102"/>
      <c r="G90" s="102"/>
      <c r="H90" s="100">
        <f t="shared" si="2"/>
        <v>139000</v>
      </c>
      <c r="I90" s="45">
        <v>139000</v>
      </c>
      <c r="J90" s="45"/>
      <c r="K90" s="45"/>
      <c r="L90" s="45"/>
      <c r="M90" s="45"/>
      <c r="N90" s="47"/>
      <c r="O90" s="48"/>
    </row>
    <row r="91" spans="1:20" s="41" customFormat="1" ht="22.5" customHeight="1" thickBot="1">
      <c r="A91" s="156" t="s">
        <v>7</v>
      </c>
      <c r="B91" s="157"/>
      <c r="C91" s="157"/>
      <c r="D91" s="158"/>
      <c r="E91" s="5">
        <f>E10+E81</f>
        <v>0</v>
      </c>
      <c r="F91" s="5">
        <f>F10+F81</f>
        <v>0</v>
      </c>
      <c r="G91" s="5">
        <f>G10+G81</f>
        <v>0</v>
      </c>
      <c r="H91" s="120">
        <f aca="true" t="shared" si="5" ref="H91:M91">H10+H81+H89</f>
        <v>9736767.29</v>
      </c>
      <c r="I91" s="5">
        <f t="shared" si="5"/>
        <v>0</v>
      </c>
      <c r="J91" s="5">
        <f t="shared" si="5"/>
        <v>6517380</v>
      </c>
      <c r="K91" s="5">
        <f t="shared" si="5"/>
        <v>1095600</v>
      </c>
      <c r="L91" s="120">
        <f t="shared" si="5"/>
        <v>538092.29</v>
      </c>
      <c r="M91" s="5">
        <f t="shared" si="5"/>
        <v>115695</v>
      </c>
      <c r="N91" s="7"/>
      <c r="O91" s="7"/>
      <c r="P91" s="7"/>
      <c r="Q91" s="7"/>
      <c r="R91" s="7"/>
      <c r="S91" s="7"/>
      <c r="T91" s="74"/>
    </row>
    <row r="92" spans="1:15" ht="21.75" customHeight="1">
      <c r="A92" s="6"/>
      <c r="B92" s="34"/>
      <c r="C92" s="131" t="s">
        <v>13</v>
      </c>
      <c r="D92" s="131"/>
      <c r="E92" s="83"/>
      <c r="F92" s="83"/>
      <c r="G92" s="131" t="s">
        <v>14</v>
      </c>
      <c r="H92" s="131"/>
      <c r="I92" s="131"/>
      <c r="J92" s="131"/>
      <c r="K92" s="131"/>
      <c r="L92" s="98"/>
      <c r="M92" s="84"/>
      <c r="N92" s="49"/>
      <c r="O92" s="44"/>
    </row>
    <row r="93" spans="1:15" ht="31.5" customHeight="1">
      <c r="A93" s="35"/>
      <c r="B93" s="34"/>
      <c r="C93" s="35"/>
      <c r="D93" s="35"/>
      <c r="E93" s="4"/>
      <c r="F93" s="4"/>
      <c r="G93" s="4"/>
      <c r="H93" s="4"/>
      <c r="I93" s="4"/>
      <c r="J93" s="43">
        <f>J91+K91</f>
        <v>7612980</v>
      </c>
      <c r="K93" s="4"/>
      <c r="L93" s="4"/>
      <c r="M93" s="48"/>
      <c r="N93" s="49"/>
      <c r="O93" s="44"/>
    </row>
    <row r="94" spans="1:15" ht="31.5" customHeight="1">
      <c r="A94" s="35"/>
      <c r="B94" s="36"/>
      <c r="C94" s="37"/>
      <c r="D94" s="37"/>
      <c r="E94" s="50"/>
      <c r="F94" s="50"/>
      <c r="G94" s="50"/>
      <c r="H94" s="50"/>
      <c r="I94" s="50"/>
      <c r="J94" s="51"/>
      <c r="K94" s="50"/>
      <c r="L94" s="50"/>
      <c r="M94" s="48"/>
      <c r="N94" s="49"/>
      <c r="O94" s="44"/>
    </row>
    <row r="95" spans="1:15" ht="31.5" customHeight="1">
      <c r="A95" s="38"/>
      <c r="B95" s="34"/>
      <c r="C95" s="35"/>
      <c r="D95" s="35"/>
      <c r="E95" s="4"/>
      <c r="F95" s="4"/>
      <c r="G95" s="4"/>
      <c r="H95" s="4"/>
      <c r="I95" s="4"/>
      <c r="J95" s="43"/>
      <c r="K95" s="4"/>
      <c r="L95" s="4"/>
      <c r="M95" s="48"/>
      <c r="N95" s="44"/>
      <c r="O95" s="44"/>
    </row>
    <row r="96" spans="1:15" ht="31.5" customHeight="1">
      <c r="A96" s="35"/>
      <c r="B96" s="34"/>
      <c r="C96" s="35"/>
      <c r="D96" s="35"/>
      <c r="E96" s="4"/>
      <c r="F96" s="4"/>
      <c r="G96" s="4"/>
      <c r="H96" s="4"/>
      <c r="I96" s="4"/>
      <c r="J96" s="43"/>
      <c r="K96" s="4"/>
      <c r="L96" s="4"/>
      <c r="M96" s="48"/>
      <c r="N96" s="44"/>
      <c r="O96" s="44"/>
    </row>
    <row r="97" spans="1:15" ht="31.5" customHeight="1">
      <c r="A97" s="35"/>
      <c r="B97" s="34"/>
      <c r="C97" s="35"/>
      <c r="D97" s="35"/>
      <c r="E97" s="4"/>
      <c r="F97" s="4"/>
      <c r="G97" s="4"/>
      <c r="H97" s="4"/>
      <c r="I97" s="4"/>
      <c r="J97" s="43"/>
      <c r="K97" s="4"/>
      <c r="L97" s="4"/>
      <c r="M97" s="48"/>
      <c r="N97" s="44"/>
      <c r="O97" s="44"/>
    </row>
    <row r="98" spans="1:15" ht="31.5" customHeight="1">
      <c r="A98" s="35"/>
      <c r="B98" s="34"/>
      <c r="C98" s="35"/>
      <c r="D98" s="35"/>
      <c r="E98" s="4"/>
      <c r="F98" s="4"/>
      <c r="G98" s="4"/>
      <c r="H98" s="4"/>
      <c r="I98" s="4"/>
      <c r="J98" s="43"/>
      <c r="K98" s="4"/>
      <c r="L98" s="4"/>
      <c r="M98" s="48"/>
      <c r="N98" s="44"/>
      <c r="O98" s="44"/>
    </row>
    <row r="99" spans="1:15" ht="31.5" customHeight="1">
      <c r="A99" s="35"/>
      <c r="B99" s="34"/>
      <c r="C99" s="35"/>
      <c r="D99" s="35"/>
      <c r="E99" s="4"/>
      <c r="F99" s="4"/>
      <c r="G99" s="4"/>
      <c r="H99" s="4"/>
      <c r="I99" s="4"/>
      <c r="J99" s="43"/>
      <c r="K99" s="4"/>
      <c r="L99" s="4"/>
      <c r="M99" s="48"/>
      <c r="N99" s="44"/>
      <c r="O99" s="44"/>
    </row>
    <row r="100" spans="1:15" ht="31.5" customHeight="1">
      <c r="A100" s="35"/>
      <c r="B100" s="34"/>
      <c r="C100" s="35"/>
      <c r="D100" s="35"/>
      <c r="E100" s="4"/>
      <c r="F100" s="4"/>
      <c r="G100" s="4"/>
      <c r="H100" s="4"/>
      <c r="I100" s="4"/>
      <c r="J100" s="43"/>
      <c r="K100" s="4"/>
      <c r="L100" s="4"/>
      <c r="M100" s="48"/>
      <c r="N100" s="44"/>
      <c r="O100" s="44"/>
    </row>
    <row r="101" spans="1:15" ht="31.5" customHeight="1">
      <c r="A101" s="35"/>
      <c r="B101" s="34"/>
      <c r="C101" s="35"/>
      <c r="D101" s="35"/>
      <c r="E101" s="4"/>
      <c r="F101" s="4"/>
      <c r="G101" s="4"/>
      <c r="H101" s="4"/>
      <c r="I101" s="4"/>
      <c r="J101" s="43"/>
      <c r="K101" s="4"/>
      <c r="L101" s="4"/>
      <c r="M101" s="48"/>
      <c r="N101" s="44"/>
      <c r="O101" s="44"/>
    </row>
    <row r="102" spans="1:15" ht="31.5" customHeight="1">
      <c r="A102" s="35"/>
      <c r="B102" s="34"/>
      <c r="C102" s="35"/>
      <c r="D102" s="35"/>
      <c r="E102" s="4"/>
      <c r="F102" s="4"/>
      <c r="G102" s="4"/>
      <c r="H102" s="4"/>
      <c r="I102" s="4"/>
      <c r="J102" s="43"/>
      <c r="K102" s="4"/>
      <c r="L102" s="4"/>
      <c r="M102" s="48"/>
      <c r="N102" s="44"/>
      <c r="O102" s="44"/>
    </row>
    <row r="103" spans="4:15" ht="31.5" customHeight="1">
      <c r="D103" s="35"/>
      <c r="E103" s="4"/>
      <c r="F103" s="4"/>
      <c r="G103" s="4"/>
      <c r="H103" s="4"/>
      <c r="I103" s="4"/>
      <c r="J103" s="43"/>
      <c r="K103" s="4"/>
      <c r="L103" s="4"/>
      <c r="M103" s="48"/>
      <c r="N103" s="44"/>
      <c r="O103" s="44"/>
    </row>
    <row r="104" spans="1:15" ht="31.5" customHeight="1">
      <c r="A104" s="15"/>
      <c r="B104" s="17"/>
      <c r="C104" s="19"/>
      <c r="E104" s="44"/>
      <c r="F104" s="44"/>
      <c r="G104" s="44"/>
      <c r="H104" s="44"/>
      <c r="I104" s="44"/>
      <c r="J104" s="52"/>
      <c r="K104" s="44"/>
      <c r="L104" s="44"/>
      <c r="M104" s="48"/>
      <c r="N104" s="44"/>
      <c r="O104" s="44"/>
    </row>
    <row r="105" spans="1:15" ht="30" customHeight="1">
      <c r="A105" s="15"/>
      <c r="B105" s="17"/>
      <c r="C105" s="19"/>
      <c r="E105" s="44"/>
      <c r="F105" s="44"/>
      <c r="G105" s="44"/>
      <c r="H105" s="44"/>
      <c r="I105" s="44"/>
      <c r="J105" s="52"/>
      <c r="K105" s="44"/>
      <c r="L105" s="44"/>
      <c r="M105" s="48"/>
      <c r="N105" s="44"/>
      <c r="O105" s="44"/>
    </row>
    <row r="106" spans="1:15" ht="31.5" customHeight="1">
      <c r="A106" s="15"/>
      <c r="B106" s="17"/>
      <c r="C106" s="19"/>
      <c r="E106" s="44"/>
      <c r="F106" s="44"/>
      <c r="G106" s="44"/>
      <c r="H106" s="44"/>
      <c r="I106" s="44"/>
      <c r="J106" s="52"/>
      <c r="K106" s="44"/>
      <c r="L106" s="44"/>
      <c r="M106" s="48"/>
      <c r="N106" s="44"/>
      <c r="O106" s="44"/>
    </row>
    <row r="107" spans="1:15" ht="31.5" customHeight="1">
      <c r="A107" s="15"/>
      <c r="B107" s="17"/>
      <c r="C107" s="19"/>
      <c r="E107" s="44"/>
      <c r="F107" s="44"/>
      <c r="G107" s="44"/>
      <c r="H107" s="44"/>
      <c r="I107" s="44"/>
      <c r="J107" s="52"/>
      <c r="K107" s="44"/>
      <c r="L107" s="44"/>
      <c r="M107" s="48"/>
      <c r="N107" s="44"/>
      <c r="O107" s="44"/>
    </row>
    <row r="108" spans="1:15" ht="31.5" customHeight="1">
      <c r="A108" s="15"/>
      <c r="B108" s="17"/>
      <c r="C108" s="19"/>
      <c r="E108" s="44"/>
      <c r="F108" s="44"/>
      <c r="G108" s="44"/>
      <c r="H108" s="44"/>
      <c r="I108" s="44"/>
      <c r="J108" s="52"/>
      <c r="K108" s="44"/>
      <c r="L108" s="44"/>
      <c r="M108" s="48"/>
      <c r="N108" s="44"/>
      <c r="O108" s="44"/>
    </row>
    <row r="109" spans="1:15" ht="31.5" customHeight="1">
      <c r="A109" s="15"/>
      <c r="B109" s="17"/>
      <c r="C109" s="19"/>
      <c r="E109" s="44"/>
      <c r="F109" s="44"/>
      <c r="G109" s="44"/>
      <c r="H109" s="44"/>
      <c r="I109" s="44"/>
      <c r="J109" s="52"/>
      <c r="K109" s="44"/>
      <c r="L109" s="44"/>
      <c r="M109" s="48"/>
      <c r="N109" s="44"/>
      <c r="O109" s="44"/>
    </row>
    <row r="110" spans="1:15" ht="31.5" customHeight="1">
      <c r="A110" s="16"/>
      <c r="B110" s="18"/>
      <c r="C110" s="20"/>
      <c r="E110" s="44"/>
      <c r="F110" s="44"/>
      <c r="G110" s="44"/>
      <c r="H110" s="44"/>
      <c r="I110" s="44"/>
      <c r="J110" s="52"/>
      <c r="K110" s="44"/>
      <c r="L110" s="44"/>
      <c r="M110" s="48"/>
      <c r="N110" s="44"/>
      <c r="O110" s="44"/>
    </row>
    <row r="111" spans="5:15" ht="31.5" customHeight="1">
      <c r="E111" s="44"/>
      <c r="F111" s="44"/>
      <c r="G111" s="44"/>
      <c r="H111" s="44"/>
      <c r="I111" s="44"/>
      <c r="J111" s="52"/>
      <c r="K111" s="44"/>
      <c r="L111" s="44"/>
      <c r="M111" s="48"/>
      <c r="N111" s="44"/>
      <c r="O111" s="44"/>
    </row>
    <row r="112" spans="5:15" ht="31.5" customHeight="1">
      <c r="E112" s="44"/>
      <c r="F112" s="44"/>
      <c r="G112" s="44"/>
      <c r="H112" s="44"/>
      <c r="I112" s="44"/>
      <c r="J112" s="52"/>
      <c r="K112" s="44"/>
      <c r="L112" s="44"/>
      <c r="M112" s="48"/>
      <c r="N112" s="44"/>
      <c r="O112" s="44"/>
    </row>
    <row r="113" spans="5:15" ht="31.5" customHeight="1">
      <c r="E113" s="44"/>
      <c r="F113" s="44"/>
      <c r="G113" s="44"/>
      <c r="H113" s="44"/>
      <c r="I113" s="44"/>
      <c r="J113" s="52"/>
      <c r="K113" s="44"/>
      <c r="L113" s="44"/>
      <c r="M113" s="48"/>
      <c r="N113" s="44"/>
      <c r="O113" s="44"/>
    </row>
    <row r="114" spans="5:15" ht="31.5" customHeight="1">
      <c r="E114" s="44"/>
      <c r="F114" s="44"/>
      <c r="G114" s="44"/>
      <c r="H114" s="44"/>
      <c r="I114" s="44"/>
      <c r="J114" s="52"/>
      <c r="K114" s="44"/>
      <c r="L114" s="44"/>
      <c r="M114" s="48"/>
      <c r="N114" s="44"/>
      <c r="O114" s="44"/>
    </row>
    <row r="115" spans="5:15" ht="31.5" customHeight="1">
      <c r="E115" s="44"/>
      <c r="F115" s="44"/>
      <c r="G115" s="44"/>
      <c r="H115" s="44"/>
      <c r="I115" s="44"/>
      <c r="J115" s="52"/>
      <c r="K115" s="44"/>
      <c r="L115" s="44"/>
      <c r="M115" s="48"/>
      <c r="N115" s="44"/>
      <c r="O115" s="44"/>
    </row>
    <row r="116" spans="5:15" ht="31.5" customHeight="1">
      <c r="E116" s="44"/>
      <c r="F116" s="44"/>
      <c r="G116" s="44"/>
      <c r="H116" s="44"/>
      <c r="I116" s="44"/>
      <c r="J116" s="52"/>
      <c r="K116" s="44"/>
      <c r="L116" s="44"/>
      <c r="M116" s="48"/>
      <c r="N116" s="44"/>
      <c r="O116" s="44"/>
    </row>
    <row r="117" spans="5:15" ht="31.5" customHeight="1">
      <c r="E117" s="44"/>
      <c r="F117" s="44"/>
      <c r="G117" s="44"/>
      <c r="H117" s="44"/>
      <c r="I117" s="44"/>
      <c r="J117" s="52"/>
      <c r="K117" s="44"/>
      <c r="L117" s="44"/>
      <c r="M117" s="48"/>
      <c r="N117" s="44"/>
      <c r="O117" s="44"/>
    </row>
    <row r="118" spans="5:15" ht="31.5" customHeight="1">
      <c r="E118" s="44"/>
      <c r="F118" s="44"/>
      <c r="G118" s="44"/>
      <c r="H118" s="44"/>
      <c r="I118" s="44"/>
      <c r="J118" s="52"/>
      <c r="K118" s="44"/>
      <c r="L118" s="44"/>
      <c r="M118" s="48"/>
      <c r="N118" s="44"/>
      <c r="O118" s="44"/>
    </row>
    <row r="119" spans="5:15" ht="31.5" customHeight="1">
      <c r="E119" s="44"/>
      <c r="F119" s="44"/>
      <c r="G119" s="44"/>
      <c r="H119" s="44"/>
      <c r="I119" s="44"/>
      <c r="J119" s="52"/>
      <c r="K119" s="44"/>
      <c r="L119" s="44"/>
      <c r="M119" s="48"/>
      <c r="N119" s="44"/>
      <c r="O119" s="44"/>
    </row>
    <row r="120" spans="5:15" ht="31.5" customHeight="1">
      <c r="E120" s="44"/>
      <c r="F120" s="44"/>
      <c r="G120" s="44"/>
      <c r="H120" s="44"/>
      <c r="I120" s="44"/>
      <c r="J120" s="52"/>
      <c r="K120" s="44"/>
      <c r="L120" s="44"/>
      <c r="M120" s="48"/>
      <c r="N120" s="44"/>
      <c r="O120" s="44"/>
    </row>
    <row r="121" spans="5:15" ht="31.5" customHeight="1">
      <c r="E121" s="44"/>
      <c r="F121" s="44"/>
      <c r="G121" s="44"/>
      <c r="H121" s="44"/>
      <c r="I121" s="44"/>
      <c r="J121" s="52"/>
      <c r="K121" s="44"/>
      <c r="L121" s="44"/>
      <c r="M121" s="48"/>
      <c r="N121" s="44"/>
      <c r="O121" s="44"/>
    </row>
    <row r="122" spans="5:15" ht="31.5" customHeight="1">
      <c r="E122" s="44"/>
      <c r="F122" s="44"/>
      <c r="G122" s="44"/>
      <c r="H122" s="44"/>
      <c r="I122" s="44"/>
      <c r="J122" s="52"/>
      <c r="K122" s="44"/>
      <c r="L122" s="44"/>
      <c r="M122" s="48"/>
      <c r="N122" s="44"/>
      <c r="O122" s="44"/>
    </row>
    <row r="123" spans="5:15" ht="31.5" customHeight="1">
      <c r="E123" s="44"/>
      <c r="F123" s="44"/>
      <c r="G123" s="44"/>
      <c r="H123" s="44"/>
      <c r="I123" s="44"/>
      <c r="J123" s="52"/>
      <c r="K123" s="44"/>
      <c r="L123" s="44"/>
      <c r="M123" s="48"/>
      <c r="N123" s="44"/>
      <c r="O123" s="44"/>
    </row>
    <row r="124" spans="5:15" ht="31.5" customHeight="1">
      <c r="E124" s="44"/>
      <c r="F124" s="44"/>
      <c r="G124" s="44"/>
      <c r="H124" s="44"/>
      <c r="I124" s="44"/>
      <c r="J124" s="52"/>
      <c r="K124" s="44"/>
      <c r="L124" s="44"/>
      <c r="M124" s="48"/>
      <c r="N124" s="44"/>
      <c r="O124" s="44"/>
    </row>
    <row r="125" spans="5:15" ht="31.5" customHeight="1">
      <c r="E125" s="44"/>
      <c r="F125" s="44"/>
      <c r="G125" s="44"/>
      <c r="H125" s="44"/>
      <c r="I125" s="44"/>
      <c r="J125" s="44"/>
      <c r="K125" s="44"/>
      <c r="L125" s="44"/>
      <c r="M125" s="48"/>
      <c r="N125" s="44"/>
      <c r="O125" s="44"/>
    </row>
    <row r="126" spans="5:15" ht="31.5" customHeight="1">
      <c r="E126" s="44"/>
      <c r="F126" s="44"/>
      <c r="G126" s="44"/>
      <c r="H126" s="44"/>
      <c r="I126" s="44"/>
      <c r="J126" s="44"/>
      <c r="K126" s="44"/>
      <c r="L126" s="44"/>
      <c r="M126" s="48"/>
      <c r="N126" s="44"/>
      <c r="O126" s="44"/>
    </row>
    <row r="127" spans="5:15" ht="31.5" customHeight="1">
      <c r="E127" s="44"/>
      <c r="F127" s="44"/>
      <c r="G127" s="44"/>
      <c r="H127" s="44"/>
      <c r="I127" s="44"/>
      <c r="J127" s="44"/>
      <c r="K127" s="44"/>
      <c r="L127" s="44"/>
      <c r="M127" s="48"/>
      <c r="N127" s="44"/>
      <c r="O127" s="44"/>
    </row>
    <row r="128" spans="5:15" ht="31.5" customHeight="1">
      <c r="E128" s="44"/>
      <c r="F128" s="44"/>
      <c r="G128" s="44"/>
      <c r="H128" s="44"/>
      <c r="I128" s="44"/>
      <c r="J128" s="44"/>
      <c r="K128" s="44"/>
      <c r="L128" s="44"/>
      <c r="M128" s="48"/>
      <c r="N128" s="44"/>
      <c r="O128" s="44"/>
    </row>
    <row r="129" spans="5:15" ht="31.5" customHeight="1">
      <c r="E129" s="44"/>
      <c r="F129" s="44"/>
      <c r="G129" s="44"/>
      <c r="H129" s="44"/>
      <c r="I129" s="44"/>
      <c r="J129" s="44"/>
      <c r="K129" s="44"/>
      <c r="L129" s="44"/>
      <c r="M129" s="48"/>
      <c r="N129" s="44"/>
      <c r="O129" s="44"/>
    </row>
    <row r="130" spans="5:15" ht="31.5" customHeight="1">
      <c r="E130" s="44"/>
      <c r="F130" s="44"/>
      <c r="G130" s="44"/>
      <c r="H130" s="44"/>
      <c r="I130" s="44"/>
      <c r="J130" s="44"/>
      <c r="K130" s="44"/>
      <c r="L130" s="44"/>
      <c r="M130" s="48"/>
      <c r="N130" s="44"/>
      <c r="O130" s="44"/>
    </row>
    <row r="131" spans="5:15" ht="31.5" customHeight="1">
      <c r="E131" s="44"/>
      <c r="F131" s="44"/>
      <c r="G131" s="44"/>
      <c r="H131" s="44"/>
      <c r="I131" s="44"/>
      <c r="J131" s="44"/>
      <c r="K131" s="44"/>
      <c r="L131" s="44"/>
      <c r="M131" s="48"/>
      <c r="N131" s="44"/>
      <c r="O131" s="44"/>
    </row>
    <row r="132" spans="5:15" ht="31.5" customHeight="1">
      <c r="E132" s="44"/>
      <c r="F132" s="44"/>
      <c r="G132" s="44"/>
      <c r="H132" s="44"/>
      <c r="I132" s="44"/>
      <c r="J132" s="44"/>
      <c r="K132" s="44"/>
      <c r="L132" s="44"/>
      <c r="M132" s="48"/>
      <c r="N132" s="44"/>
      <c r="O132" s="44"/>
    </row>
    <row r="133" spans="5:15" ht="31.5" customHeight="1">
      <c r="E133" s="44"/>
      <c r="F133" s="44"/>
      <c r="G133" s="44"/>
      <c r="H133" s="44"/>
      <c r="I133" s="44"/>
      <c r="J133" s="44"/>
      <c r="K133" s="44"/>
      <c r="L133" s="44"/>
      <c r="M133" s="48"/>
      <c r="N133" s="44"/>
      <c r="O133" s="44"/>
    </row>
    <row r="134" spans="5:15" ht="31.5" customHeight="1">
      <c r="E134" s="44"/>
      <c r="F134" s="44"/>
      <c r="G134" s="44"/>
      <c r="H134" s="44"/>
      <c r="I134" s="44"/>
      <c r="J134" s="44"/>
      <c r="K134" s="44"/>
      <c r="L134" s="44"/>
      <c r="M134" s="48"/>
      <c r="N134" s="44"/>
      <c r="O134" s="44"/>
    </row>
    <row r="135" spans="5:15" ht="31.5" customHeight="1">
      <c r="E135" s="44"/>
      <c r="F135" s="44"/>
      <c r="G135" s="44"/>
      <c r="H135" s="44"/>
      <c r="I135" s="44"/>
      <c r="J135" s="44"/>
      <c r="K135" s="44"/>
      <c r="L135" s="44"/>
      <c r="M135" s="48"/>
      <c r="N135" s="44"/>
      <c r="O135" s="44"/>
    </row>
    <row r="136" ht="31.5" customHeight="1"/>
    <row r="137" ht="31.5" customHeight="1"/>
    <row r="138" ht="31.5" customHeight="1"/>
    <row r="139" ht="31.5" customHeight="1"/>
    <row r="140" ht="31.5" customHeight="1"/>
    <row r="141" ht="31.5" customHeight="1"/>
    <row r="142" ht="31.5" customHeight="1"/>
    <row r="143" ht="31.5" customHeight="1"/>
    <row r="144" ht="31.5" customHeight="1"/>
    <row r="145" ht="31.5" customHeight="1"/>
    <row r="146" ht="31.5" customHeight="1"/>
    <row r="147" ht="31.5" customHeight="1"/>
    <row r="148" ht="31.5" customHeight="1"/>
    <row r="149" ht="31.5" customHeight="1"/>
    <row r="150" ht="31.5" customHeight="1"/>
    <row r="151" ht="31.5" customHeight="1"/>
    <row r="152" ht="31.5" customHeight="1"/>
    <row r="153" ht="31.5" customHeight="1"/>
    <row r="154" ht="31.5" customHeight="1"/>
    <row r="155" ht="31.5" customHeight="1"/>
    <row r="156" ht="31.5" customHeight="1"/>
    <row r="157" ht="31.5" customHeight="1"/>
    <row r="158" ht="31.5" customHeight="1"/>
    <row r="159" ht="31.5" customHeight="1"/>
    <row r="160" ht="31.5" customHeight="1"/>
    <row r="161" ht="31.5" customHeight="1"/>
    <row r="162" ht="31.5" customHeight="1"/>
    <row r="163" ht="31.5" customHeight="1"/>
    <row r="164" ht="31.5" customHeight="1"/>
    <row r="165" ht="31.5" customHeight="1"/>
    <row r="166" ht="31.5" customHeight="1"/>
    <row r="167" ht="31.5" customHeight="1"/>
    <row r="168" ht="31.5" customHeight="1"/>
    <row r="169" ht="31.5" customHeight="1"/>
    <row r="170" ht="31.5" customHeight="1"/>
    <row r="171" ht="31.5" customHeight="1"/>
    <row r="172" ht="31.5" customHeight="1"/>
    <row r="173" ht="31.5" customHeight="1"/>
    <row r="174" ht="31.5" customHeight="1"/>
    <row r="175" ht="31.5" customHeight="1"/>
    <row r="176" ht="31.5" customHeight="1"/>
    <row r="177" ht="31.5" customHeight="1"/>
    <row r="178" ht="31.5" customHeight="1"/>
    <row r="179" ht="31.5" customHeight="1"/>
    <row r="180" ht="31.5" customHeight="1"/>
  </sheetData>
  <sheetProtection/>
  <mergeCells count="56">
    <mergeCell ref="A31:A40"/>
    <mergeCell ref="B31:B40"/>
    <mergeCell ref="C25:C30"/>
    <mergeCell ref="B25:B30"/>
    <mergeCell ref="A19:A24"/>
    <mergeCell ref="B19:B24"/>
    <mergeCell ref="C19:C24"/>
    <mergeCell ref="I1:M1"/>
    <mergeCell ref="I3:M3"/>
    <mergeCell ref="H7:H8"/>
    <mergeCell ref="A5:M5"/>
    <mergeCell ref="K6:M6"/>
    <mergeCell ref="F7:F8"/>
    <mergeCell ref="G7:G8"/>
    <mergeCell ref="C12:C18"/>
    <mergeCell ref="C7:C8"/>
    <mergeCell ref="E7:E8"/>
    <mergeCell ref="D7:D8"/>
    <mergeCell ref="C41:C43"/>
    <mergeCell ref="C31:C40"/>
    <mergeCell ref="B58:B80"/>
    <mergeCell ref="A58:A80"/>
    <mergeCell ref="B41:B43"/>
    <mergeCell ref="A7:A8"/>
    <mergeCell ref="B7:B8"/>
    <mergeCell ref="A12:A18"/>
    <mergeCell ref="B12:B18"/>
    <mergeCell ref="A41:A43"/>
    <mergeCell ref="A25:A30"/>
    <mergeCell ref="B10:D10"/>
    <mergeCell ref="A45:A46"/>
    <mergeCell ref="B45:B46"/>
    <mergeCell ref="C45:C46"/>
    <mergeCell ref="A47:A57"/>
    <mergeCell ref="B47:B57"/>
    <mergeCell ref="C47:C57"/>
    <mergeCell ref="A82:A83"/>
    <mergeCell ref="B82:B83"/>
    <mergeCell ref="C82:C83"/>
    <mergeCell ref="I2:M2"/>
    <mergeCell ref="A84:A88"/>
    <mergeCell ref="A91:D91"/>
    <mergeCell ref="B84:B88"/>
    <mergeCell ref="C84:C88"/>
    <mergeCell ref="B89:D89"/>
    <mergeCell ref="B81:D81"/>
    <mergeCell ref="S7:S9"/>
    <mergeCell ref="C92:D92"/>
    <mergeCell ref="G92:K92"/>
    <mergeCell ref="O7:O9"/>
    <mergeCell ref="P7:P9"/>
    <mergeCell ref="Q7:Q9"/>
    <mergeCell ref="R7:R9"/>
    <mergeCell ref="I7:M7"/>
    <mergeCell ref="N7:N9"/>
    <mergeCell ref="C58:C80"/>
  </mergeCells>
  <printOptions/>
  <pageMargins left="0.5905511811023623" right="0.1968503937007874" top="0.1968503937007874" bottom="0.1968503937007874" header="0" footer="0"/>
  <pageSetup horizontalDpi="600" verticalDpi="600" orientation="landscape" paperSize="9" scale="64" r:id="rId1"/>
  <rowBreaks count="5" manualBreakCount="5">
    <brk id="24" max="12" man="1"/>
    <brk id="40" max="12" man="1"/>
    <brk id="55" max="12" man="1"/>
    <brk id="80" max="12" man="1"/>
    <brk id="93" max="9" man="1"/>
  </rowBreaks>
  <colBreaks count="1" manualBreakCount="1">
    <brk id="13" max="8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Ukranize_by_bodyan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1</cp:lastModifiedBy>
  <cp:lastPrinted>2016-04-05T15:29:31Z</cp:lastPrinted>
  <dcterms:created xsi:type="dcterms:W3CDTF">2012-01-24T09:55:16Z</dcterms:created>
  <dcterms:modified xsi:type="dcterms:W3CDTF">2016-04-11T06:09:36Z</dcterms:modified>
  <cp:category/>
  <cp:version/>
  <cp:contentType/>
  <cp:contentStatus/>
</cp:coreProperties>
</file>