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65" windowWidth="15480" windowHeight="10380"/>
  </bookViews>
  <sheets>
    <sheet name="дод." sheetId="6" r:id="rId1"/>
  </sheets>
  <definedNames>
    <definedName name="_GoBack" localSheetId="0">дод.!$F$76</definedName>
    <definedName name="_xlnm.Print_Titles" localSheetId="0">дод.!$E:$F,дод.!#REF!</definedName>
    <definedName name="_xlnm.Print_Area" localSheetId="0">дод.!$A$1:$L$97</definedName>
  </definedNames>
  <calcPr calcId="124519" fullCalcOnLoad="1"/>
</workbook>
</file>

<file path=xl/calcChain.xml><?xml version="1.0" encoding="utf-8"?>
<calcChain xmlns="http://schemas.openxmlformats.org/spreadsheetml/2006/main">
  <c r="K80" i="6"/>
  <c r="L80"/>
  <c r="J80"/>
  <c r="J85"/>
  <c r="J86"/>
  <c r="J10"/>
  <c r="J11"/>
  <c r="K7"/>
  <c r="L7"/>
  <c r="J62"/>
  <c r="J63"/>
  <c r="B71"/>
  <c r="C71"/>
  <c r="D71"/>
  <c r="E71"/>
  <c r="F71"/>
  <c r="G71"/>
  <c r="H71"/>
  <c r="I71"/>
  <c r="J71"/>
  <c r="K71"/>
  <c r="L71"/>
  <c r="B42"/>
  <c r="C42"/>
  <c r="D42"/>
  <c r="E42"/>
  <c r="F42"/>
  <c r="G42"/>
  <c r="H42"/>
  <c r="I42"/>
  <c r="J42"/>
  <c r="K42"/>
  <c r="L42"/>
  <c r="K89"/>
  <c r="L89"/>
  <c r="L88"/>
  <c r="O84"/>
  <c r="P84"/>
  <c r="N84"/>
  <c r="N83"/>
  <c r="P83"/>
  <c r="O83"/>
  <c r="N82"/>
  <c r="N81"/>
  <c r="O61"/>
  <c r="O25"/>
  <c r="O24"/>
  <c r="N25"/>
  <c r="N24"/>
  <c r="N26"/>
  <c r="O9"/>
  <c r="O14"/>
  <c r="O13"/>
  <c r="N14"/>
  <c r="N9"/>
  <c r="N8"/>
  <c r="N13"/>
  <c r="J95"/>
  <c r="K6"/>
  <c r="J75"/>
  <c r="J9"/>
  <c r="L79"/>
  <c r="J12"/>
  <c r="J13"/>
  <c r="J16"/>
  <c r="J15"/>
  <c r="J51"/>
  <c r="J87"/>
  <c r="J65"/>
  <c r="J66"/>
  <c r="J67"/>
  <c r="J68"/>
  <c r="J69"/>
  <c r="J72"/>
  <c r="J73"/>
  <c r="J74"/>
  <c r="J76"/>
  <c r="J61"/>
  <c r="J64"/>
  <c r="J33"/>
  <c r="K88"/>
  <c r="J93"/>
  <c r="J94"/>
  <c r="J92"/>
  <c r="J91"/>
  <c r="B78"/>
  <c r="C78"/>
  <c r="D78"/>
  <c r="E78"/>
  <c r="F78"/>
  <c r="G78"/>
  <c r="H78"/>
  <c r="I78"/>
  <c r="J78"/>
  <c r="K78"/>
  <c r="L78"/>
  <c r="B60"/>
  <c r="C60"/>
  <c r="D60"/>
  <c r="E60"/>
  <c r="F60"/>
  <c r="G60"/>
  <c r="H60"/>
  <c r="I60"/>
  <c r="J60"/>
  <c r="K60"/>
  <c r="L60"/>
  <c r="B23"/>
  <c r="C23"/>
  <c r="D23"/>
  <c r="E23"/>
  <c r="F23"/>
  <c r="G23"/>
  <c r="H23"/>
  <c r="I23"/>
  <c r="J23"/>
  <c r="K23"/>
  <c r="L23"/>
  <c r="B5"/>
  <c r="C5"/>
  <c r="D5"/>
  <c r="E5"/>
  <c r="F5"/>
  <c r="G5"/>
  <c r="H5"/>
  <c r="I5"/>
  <c r="J5"/>
  <c r="K5"/>
  <c r="L5"/>
  <c r="J81"/>
  <c r="J82"/>
  <c r="K79"/>
  <c r="K96"/>
  <c r="J8"/>
  <c r="J28"/>
  <c r="J14"/>
  <c r="J19"/>
  <c r="J20"/>
  <c r="J21"/>
  <c r="J26"/>
  <c r="J27"/>
  <c r="J58"/>
  <c r="J57"/>
  <c r="J56"/>
  <c r="J55"/>
  <c r="J54"/>
  <c r="J53"/>
  <c r="J52"/>
  <c r="J50"/>
  <c r="J49"/>
  <c r="J48"/>
  <c r="J47"/>
  <c r="J46"/>
  <c r="J45"/>
  <c r="J44"/>
  <c r="J43"/>
  <c r="J40"/>
  <c r="J39"/>
  <c r="J38"/>
  <c r="J18"/>
  <c r="J24"/>
  <c r="J25"/>
  <c r="J29"/>
  <c r="J30"/>
  <c r="J31"/>
  <c r="J32"/>
  <c r="J34"/>
  <c r="J35"/>
  <c r="J36"/>
  <c r="J37"/>
  <c r="J83"/>
  <c r="J84"/>
  <c r="J90"/>
  <c r="J17"/>
  <c r="O26"/>
  <c r="L6"/>
  <c r="P26"/>
  <c r="J89"/>
  <c r="J88"/>
  <c r="J79"/>
  <c r="L96"/>
  <c r="N15"/>
  <c r="O15"/>
  <c r="P15"/>
  <c r="J7"/>
  <c r="J96"/>
  <c r="J6"/>
</calcChain>
</file>

<file path=xl/sharedStrings.xml><?xml version="1.0" encoding="utf-8"?>
<sst xmlns="http://schemas.openxmlformats.org/spreadsheetml/2006/main" count="391" uniqueCount="135">
  <si>
    <t xml:space="preserve">Всього </t>
  </si>
  <si>
    <t xml:space="preserve">Загальний обсяг фінансування будівництва </t>
  </si>
  <si>
    <t xml:space="preserve">Відсоток завершеності  будівництва об'єктів на майбутні роки </t>
  </si>
  <si>
    <t xml:space="preserve"> Всього видатків на завершення будівництва об’єктів на майбутні роки </t>
  </si>
  <si>
    <t xml:space="preserve">Разом видатків на поточний рік </t>
  </si>
  <si>
    <t>Реалізація заходів щодо інвестиційного розвитку території</t>
  </si>
  <si>
    <t>0490</t>
  </si>
  <si>
    <t>Назва об’єктів відповідно  до проектно- кошторисної документації тощо</t>
  </si>
  <si>
    <t>Найменування головного розпорядника, відповідального виконавця, бюджетної програми або напряму видатків
згідно з типовою відомчою/ТПКВКМБ /
ТКВКБМС</t>
  </si>
  <si>
    <r>
      <t>Код програмної класифікації видатків та кредитування місцевих бюджетів</t>
    </r>
    <r>
      <rPr>
        <b/>
        <vertAlign val="superscript"/>
        <sz val="10"/>
        <rFont val="Times New Roman"/>
        <family val="1"/>
        <charset val="204"/>
      </rPr>
      <t>2</t>
    </r>
  </si>
  <si>
    <r>
      <t>Код ТПКВКМБ /
ТКВКБМС</t>
    </r>
    <r>
      <rPr>
        <b/>
        <vertAlign val="superscript"/>
        <sz val="10"/>
        <rFont val="Times New Roman"/>
        <family val="1"/>
        <charset val="204"/>
      </rPr>
      <t>3</t>
    </r>
  </si>
  <si>
    <t>Код ТКВК</t>
  </si>
  <si>
    <t>Управління культури, молоді та спорту (відповідальний виконавець)</t>
  </si>
  <si>
    <t>Капітальні видатки</t>
  </si>
  <si>
    <r>
      <t>Код ФКВКБ</t>
    </r>
    <r>
      <rPr>
        <b/>
        <vertAlign val="superscript"/>
        <sz val="10"/>
        <rFont val="Times New Roman"/>
        <family val="1"/>
        <charset val="204"/>
      </rPr>
      <t>4</t>
    </r>
  </si>
  <si>
    <t>0310000</t>
  </si>
  <si>
    <t>0620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</si>
  <si>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</si>
  <si>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0316400</t>
  </si>
  <si>
    <t>Утримання та розвиток інфраструктури доріг</t>
  </si>
  <si>
    <t>0316650</t>
  </si>
  <si>
    <t>0456</t>
  </si>
  <si>
    <t>0921</t>
  </si>
  <si>
    <t>Проведення невідкладних відновлювальних робіт, будівництво та реконструкція загальноосвітніх навчальних закладів</t>
  </si>
  <si>
    <t>1016330</t>
  </si>
  <si>
    <t>2400000</t>
  </si>
  <si>
    <t>Управління культури, молоді та спорту (головний розпорядник)</t>
  </si>
  <si>
    <t>грн.</t>
  </si>
  <si>
    <t>2410000</t>
  </si>
  <si>
    <t>Виконавчий комітет (головний розпорядник)</t>
  </si>
  <si>
    <t>Виконавчий комітет (відповідальний виконавець)</t>
  </si>
  <si>
    <t>Управління освіти, релігій та у справах національностей (головний розпорядник)</t>
  </si>
  <si>
    <t>Управління освіти, релігій та у справах національностей (відповідальний виконавець)</t>
  </si>
  <si>
    <t>2426310</t>
  </si>
  <si>
    <t>0300000</t>
  </si>
  <si>
    <r>
      <t>Зміни до капітальних видатків та переліку об’єктів, видатки на які у 2017 році будуть проводитися за рахунок коштів бюджету розвитку</t>
    </r>
    <r>
      <rPr>
        <b/>
        <vertAlign val="superscript"/>
        <sz val="14"/>
        <rFont val="Times New Roman"/>
        <family val="1"/>
        <charset val="204"/>
      </rPr>
      <t>1</t>
    </r>
  </si>
  <si>
    <t>Секретар ради                                                                                                                             В.Ерфан</t>
  </si>
  <si>
    <t>1016310</t>
  </si>
  <si>
    <t>за рахунок перерозподілу асигнувань</t>
  </si>
  <si>
    <t xml:space="preserve">за рахунок перерозподілу коштів, що переда ються із загального фонду </t>
  </si>
  <si>
    <t>0457</t>
  </si>
  <si>
    <t>100302</t>
  </si>
  <si>
    <t>0316130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</si>
  <si>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</si>
  <si>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070201</t>
  </si>
  <si>
    <t>Надання загальної середньої освіти загальноосвітніми навчальними закладами (в т. ч. школою - дитячим садком, інтернатом при школі), спеціалізованими школами, ліцеями, гімназіями, колегіумами</t>
  </si>
  <si>
    <t>070804</t>
  </si>
  <si>
    <t>0990</t>
  </si>
  <si>
    <t>Централізоване ведення бухгалтерського обліку</t>
  </si>
  <si>
    <t>Реконструкція стадіону "Карпати" у м.Хуст по вул.Борканюка, 15 I черга</t>
  </si>
  <si>
    <t>0491</t>
  </si>
  <si>
    <t xml:space="preserve">за рахунок  коштів, що переда ються із загального фонду </t>
  </si>
  <si>
    <t>Капітальний ремонт дорожнього покриття по вул.Кірешська  (від ПК 0+00 до ПК 4+60) в с.Кіреші</t>
  </si>
  <si>
    <t>Капітальний ремонт дорожнього покриття по вул.Кірешська  (від ПК 0+00 до ПК 4+60) в с.Кіреші, Закарпатської області</t>
  </si>
  <si>
    <t>Капітальний ремонт дорожнього покриття по вул.Жайворонкова ( від №44 до вул.Чижмаря) в м.Хуст</t>
  </si>
  <si>
    <t>Капітальний ремонт дорожнього покриття по вул.Жайворонкова ( від №44 до вул.Чижмаря) в м.Хуст,Закарпатської області</t>
  </si>
  <si>
    <t>Капітальний ремонт дорожнього покриття по вул.Львівська в м.Хуст</t>
  </si>
  <si>
    <t>Капітальний ремонт дорожнього покриття по вул.Львівська в м.Хуст, Закарпатської області</t>
  </si>
  <si>
    <t>Реконструкція мережі вуличного освітлення вул.Червонодеревників,вул.Заводська від ЗТП 225  в м.Хуст</t>
  </si>
  <si>
    <t>Реконструкція мережі вуличного освітлення вул.Червоногірська, вул.Заводська від ЗТП 225  в м.Хуст</t>
  </si>
  <si>
    <t>Реконструкція  мережі вуличного освітлення вул.І.Івасюка,  вул.Ю.Хименця, вул.Е.Невицького від КТП 226  в м.Хуст</t>
  </si>
  <si>
    <t>Капітальний ремонт дорожнього покриття вул.Дружби в м.Хуст.Коригування</t>
  </si>
  <si>
    <t>Капітальний ремонт дорожнього покриття вул.Дружба в м.Хуст.Коригування</t>
  </si>
  <si>
    <t xml:space="preserve">Реконструкція стадіону "Карпати" у м.Хуст по вул.Борканюка, 15 II черга </t>
  </si>
  <si>
    <t>Реконструкція  дорожнього покриття вул.Пирогова від №1 до №19 в м.Хуст. (Коригування)</t>
  </si>
  <si>
    <t>Реконструкція  дорожнього покриття вул.Пирогова від №1 до №19 в м.Хуст. Коригування</t>
  </si>
  <si>
    <t>Капітальний ремонт тротуарів по вул.Ломоносова в м.Хуст</t>
  </si>
  <si>
    <t>Капітальний ремонт тротуарів по вул.Ломоносова в м.Хуст. Коригування</t>
  </si>
  <si>
    <t>Капітальний ремонт тротуарів по вул.кн.Володимира Великого від вул.Жайворонкова до багатоповерхових житлових будинків №1,2,3,4 в м.Хуст</t>
  </si>
  <si>
    <t>Реконструкція дорожнього полотна на ділянці примикання вул.Косична до вул.Керамічна з влаштуванням автобусної зупинки в м.Хуст</t>
  </si>
  <si>
    <t>Будівництво системи каналізації по вулицях Ужгородська набережна, Міська і Пушкіна в м.Хуст</t>
  </si>
  <si>
    <t>Реконструкція стадіону "Карпати"  по вул.Борканюка, 15 II-черга - реконструкція спортивних полів та майданчиків. Коригування  (за рахунок коштів субвенції з державного  бюджету на соціально-економічний розвиток регіонів)</t>
  </si>
  <si>
    <t>Реконструкція  мережі вуличного освітлення вул.В.Івасюка,  вул.Ю.Химинця, вул.Е.Невицького від КТП 226  в м.Хуст</t>
  </si>
  <si>
    <t>Інші видатки</t>
  </si>
  <si>
    <t>0318600</t>
  </si>
  <si>
    <t>0133</t>
  </si>
  <si>
    <t xml:space="preserve">Експертна грошова оцінка земельної ділянки комунальної власності по вул. Небесної Сотні (Гвардійська), 88 </t>
  </si>
  <si>
    <t xml:space="preserve">Експертна грошова оцінка земельної ділянки комунальної власності по вул. Небесної Сотні, 122 </t>
  </si>
  <si>
    <t xml:space="preserve">Експертна грошова оцінка земельної ділянки комунальної власності по вул. Репіна, 4 </t>
  </si>
  <si>
    <t xml:space="preserve">Експертна грошова оцінка земельної ділянки комунальної власності по вул. Івана Франка, 185 </t>
  </si>
  <si>
    <t xml:space="preserve">Експертна грошова оцінка земельної ділянки комунальної власності по вул. Сливова, 34 </t>
  </si>
  <si>
    <t xml:space="preserve">Експертна грошова оцінка земельної ділянки комунальної власності по вул. Сливова, 32 </t>
  </si>
  <si>
    <t xml:space="preserve">Експертна грошова оцінка земельної ділянки комунальної власності по вул. Сливова, 30 </t>
  </si>
  <si>
    <t xml:space="preserve">Експертна грошова оцінка земельної ділянки комунальної власності по вул. Сливова, 44 </t>
  </si>
  <si>
    <t xml:space="preserve">Експертна грошова оцінка земельної ділянки комунальної власності по вул. Львівська, 204 </t>
  </si>
  <si>
    <t>Капітальний ремонт дорожнього покриття по вул.Дружби від вул.Й.Бокшая до вул.Терешкової  в м.Хуст</t>
  </si>
  <si>
    <t>Капітальний ремонт дорожнього покриття по вул.Дружби від вул.Й.Бокшая до вул.Терешкової  в м.Хуст. Коригування</t>
  </si>
  <si>
    <t>Капітальний ремонт дорожнього покриття по вул.Коновальця (Локоти) в м.Хуст</t>
  </si>
  <si>
    <t>Капітальний ремонт дорожнього покриття по вул.Коновальця  в м.Хуст, Закарпатської області. (Коригування)</t>
  </si>
  <si>
    <t>Капітальний ремонт дорожнього покриття по вул.Колодзінського в м.Хуст</t>
  </si>
  <si>
    <t>Капітальний ремонт дорожнього покриття по вул.Колодзінського в м.Хуст. Закарпатської області. (Коригування)</t>
  </si>
  <si>
    <t>Капітальний ремонт дорожнього покриття по вул.Борканюка в м.Хуст</t>
  </si>
  <si>
    <t>Капітальний ремонт дорожнього покриття по вул.Борканюка в м.Хуст. Закарпатської області</t>
  </si>
  <si>
    <t>Реконструкція дорожнього покриття по вул.Борканюка від вул.Волошина до стадіону "Карпати"</t>
  </si>
  <si>
    <t>Реконструкція дорожнього покриття по вул.Борканюка від вул.Волошина до стадіону "Карпати" в м.Хуст. Закарпатської області</t>
  </si>
  <si>
    <t>Капітальний ремонт частини приміщень  ЗОШ I-III ст. №1 ім.А.Волошина в м.Хуст. Коригування</t>
  </si>
  <si>
    <t>Капітальний ремонт та благоустрій території МЦНТТУМ в м.Хуст</t>
  </si>
  <si>
    <t>1016350</t>
  </si>
  <si>
    <t>0960</t>
  </si>
  <si>
    <t>Проведення невідкладних відновлювальних робіт, будівництво та реконструкція позашкільних навчальних закладів</t>
  </si>
  <si>
    <t>Реконструкція ДНЗ в м.Хуст по вул.Небесної Сотні,61 в м.Хуст</t>
  </si>
  <si>
    <t>Реконструкція  дорожнього покриття по вул.Косична  в м.Хуст. Коригування</t>
  </si>
  <si>
    <t>Капітальний ремонт дорожнього покриття вул.Колгоспна від вул.Павлова до об'їздної дороги в м.Хуст</t>
  </si>
  <si>
    <t>Капітальний ремонт тротуарів по вул.Пирогова від житлового будинку №6  до №68  в м.Хуст</t>
  </si>
  <si>
    <t>Реконструкція тротуарів по вул.Дружби від вул.Духновича до перехрестя з вул.Академіка Й.Бокшая в м.Хуст</t>
  </si>
  <si>
    <t>Капітальний ремонт тротуарів по вул.Колгоспна від вул.Косична до вул.Раковського в м.Хуст</t>
  </si>
  <si>
    <t>Капітальний ремонт тротуарів по вул.С.Бандери від №5 до №28 в м.Хуст, Закарпатської області</t>
  </si>
  <si>
    <t>Капітальний ремонт тротуарів по вул.Островського від вул.Тімірязева до вул.Вайди в м.Хуст, Закарпатської області</t>
  </si>
  <si>
    <t>Капітальний ремонт дорожнього покриття по вул.Молодіжна в с.Кіреші, Закарпатської області</t>
  </si>
  <si>
    <t>Капітальний ремонт дорожнього покриття по вул.Бр.Шерегіїв в м.Хуст, Закарпатської області</t>
  </si>
  <si>
    <t>Будівництво каналізаційної насосної станції по вул. Львівська в м. Хуст</t>
  </si>
  <si>
    <t>Реконструкція ділянки міського водопроводу по вул.Замкова в м.Хуст</t>
  </si>
  <si>
    <t xml:space="preserve">Будівництво каналізаційної мережі по вул. Космонавтів, Гагаріна, Гоголя, Кутузова, О.Невського в м.Хуст. Коригування </t>
  </si>
  <si>
    <t>Будівництво каналізаційної мережі по вул. Замкова в м.Хуст</t>
  </si>
  <si>
    <t>Реконструкція водопроводу по  вул.Коцюбинського в м.Хуст</t>
  </si>
  <si>
    <t>010116</t>
  </si>
  <si>
    <t>0310170</t>
  </si>
  <si>
    <t>0111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</si>
  <si>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та їх виконавчих комітетів </t>
  </si>
  <si>
    <t>6130</t>
  </si>
  <si>
    <t>Експертна грошова оцінка земельної ділянки комунальної власності по вул. Заводська 1 "а"</t>
  </si>
  <si>
    <t xml:space="preserve">Реконструкція стадіону "Карпати" у м.Хуст по вул.Борканюка, 15. I черга - реконструкція огорожі стадіону. Коригування </t>
  </si>
  <si>
    <t xml:space="preserve">Реконструкція стадіону "Карпати"  по вул.Борканюка, 15. II-черга - реконструкція спортивних полів та майданчиків. Коригування </t>
  </si>
  <si>
    <t xml:space="preserve">Реконструкція стадіону "Карпати"  по вул.Борканюка, 15. II-черга - реконструкція спортивних полів та майданчиків. </t>
  </si>
  <si>
    <t>передача</t>
  </si>
  <si>
    <r>
      <t>Експертна грошова оцінка земельної ділянки комунальної власності по вул</t>
    </r>
    <r>
      <rPr>
        <sz val="12"/>
        <rFont val="Calibri"/>
        <family val="2"/>
        <charset val="204"/>
      </rPr>
      <t xml:space="preserve"> </t>
    </r>
    <r>
      <rPr>
        <sz val="12"/>
        <rFont val="Times New Roman"/>
        <family val="1"/>
        <charset val="204"/>
      </rPr>
      <t xml:space="preserve">Львівська, 19 </t>
    </r>
  </si>
  <si>
    <t>Експертна грошова оцінка земельної ділянки комунальної власності по вул. Небесної Сотні, (Гвардійська), 122</t>
  </si>
  <si>
    <t>6310</t>
  </si>
  <si>
    <t>Придбання у власність територіальної громади міста сміттєвоза з боковим завантаженням СБМ-301 на шасі МАЗ-4371</t>
  </si>
  <si>
    <t>Придбання у власність територіальної громади міста дорожньої комбінованої МДКЗ-10 (з піскорозкидальним,поливомийним та плужно-щіточним обладнанням) на шасі МАЗ-4381</t>
  </si>
  <si>
    <t>Реконструкція Кірешської ЗОШ І ступеню під НВК</t>
  </si>
  <si>
    <t>Реконструкція Кірешської ЗОШ І ступеню під НВК. Коригування</t>
  </si>
  <si>
    <t>150101</t>
  </si>
  <si>
    <t>0316310</t>
  </si>
  <si>
    <r>
      <rPr>
        <b/>
        <sz val="11"/>
        <rFont val="Times New Roman"/>
        <family val="1"/>
        <charset val="204"/>
      </rPr>
      <t>Додаток № 6</t>
    </r>
    <r>
      <rPr>
        <sz val="11"/>
        <rFont val="Times New Roman"/>
        <family val="1"/>
        <charset val="204"/>
      </rPr>
      <t xml:space="preserve">
до рішення  VI сесії Хустської міської ради
VII скликання від 27.06.2017року № 587</t>
    </r>
  </si>
</sst>
</file>

<file path=xl/styles.xml><?xml version="1.0" encoding="utf-8"?>
<styleSheet xmlns="http://schemas.openxmlformats.org/spreadsheetml/2006/main">
  <numFmts count="1">
    <numFmt numFmtId="184" formatCode="#,##0.0"/>
  </numFmts>
  <fonts count="38">
    <font>
      <sz val="10"/>
      <name val="Times New Roman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2" fillId="0" borderId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5" fillId="7" borderId="1" applyNumberFormat="0" applyAlignment="0" applyProtection="0"/>
    <xf numFmtId="0" fontId="6" fillId="22" borderId="2" applyNumberFormat="0" applyAlignment="0" applyProtection="0"/>
    <xf numFmtId="0" fontId="14" fillId="22" borderId="1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>
      <alignment vertical="top"/>
    </xf>
    <xf numFmtId="0" fontId="10" fillId="0" borderId="3" applyNumberFormat="0" applyFill="0" applyAlignment="0" applyProtection="0"/>
    <xf numFmtId="0" fontId="8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22" fillId="0" borderId="0"/>
    <xf numFmtId="0" fontId="21" fillId="0" borderId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2" fillId="10" borderId="5" applyNumberFormat="0" applyFont="0" applyAlignment="0" applyProtection="0"/>
    <xf numFmtId="0" fontId="17" fillId="0" borderId="6" applyNumberFormat="0" applyFill="0" applyAlignment="0" applyProtection="0"/>
    <xf numFmtId="0" fontId="21" fillId="0" borderId="0"/>
    <xf numFmtId="0" fontId="7" fillId="0" borderId="0" applyNumberFormat="0" applyFill="0" applyBorder="0" applyAlignment="0" applyProtection="0"/>
    <xf numFmtId="0" fontId="3" fillId="4" borderId="0" applyNumberFormat="0" applyBorder="0" applyAlignment="0" applyProtection="0"/>
  </cellStyleXfs>
  <cellXfs count="100">
    <xf numFmtId="0" fontId="0" fillId="0" borderId="0" xfId="0"/>
    <xf numFmtId="0" fontId="13" fillId="0" borderId="0" xfId="0" applyFont="1" applyFill="1"/>
    <xf numFmtId="0" fontId="13" fillId="0" borderId="0" xfId="0" applyNumberFormat="1" applyFont="1" applyFill="1" applyAlignment="1" applyProtection="1"/>
    <xf numFmtId="0" fontId="13" fillId="0" borderId="7" xfId="0" applyFont="1" applyFill="1" applyBorder="1" applyAlignment="1">
      <alignment horizontal="center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30" fillId="0" borderId="7" xfId="0" applyNumberFormat="1" applyFont="1" applyFill="1" applyBorder="1" applyAlignment="1" applyProtection="1">
      <alignment horizontal="right" vertical="center"/>
    </xf>
    <xf numFmtId="0" fontId="26" fillId="0" borderId="8" xfId="0" applyFont="1" applyBorder="1" applyAlignment="1">
      <alignment horizontal="center" vertical="center" wrapText="1"/>
    </xf>
    <xf numFmtId="0" fontId="19" fillId="0" borderId="0" xfId="0" applyNumberFormat="1" applyFont="1" applyFill="1" applyAlignment="1" applyProtection="1"/>
    <xf numFmtId="0" fontId="25" fillId="0" borderId="7" xfId="0" applyNumberFormat="1" applyFont="1" applyFill="1" applyBorder="1" applyAlignment="1" applyProtection="1">
      <alignment horizontal="center"/>
    </xf>
    <xf numFmtId="0" fontId="19" fillId="0" borderId="7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9" fillId="24" borderId="8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4" fillId="0" borderId="10" xfId="54" applyFont="1" applyFill="1" applyBorder="1" applyAlignment="1">
      <alignment horizontal="center" vertical="center" wrapText="1"/>
    </xf>
    <xf numFmtId="0" fontId="34" fillId="0" borderId="8" xfId="0" applyNumberFormat="1" applyFont="1" applyFill="1" applyBorder="1" applyAlignment="1" applyProtection="1"/>
    <xf numFmtId="49" fontId="20" fillId="24" borderId="11" xfId="0" applyNumberFormat="1" applyFont="1" applyFill="1" applyBorder="1" applyAlignment="1">
      <alignment horizontal="center" vertical="center" wrapText="1"/>
    </xf>
    <xf numFmtId="49" fontId="20" fillId="24" borderId="8" xfId="0" applyNumberFormat="1" applyFont="1" applyFill="1" applyBorder="1" applyAlignment="1">
      <alignment horizontal="center" vertical="center" wrapText="1"/>
    </xf>
    <xf numFmtId="49" fontId="34" fillId="0" borderId="8" xfId="0" applyNumberFormat="1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 wrapText="1"/>
    </xf>
    <xf numFmtId="3" fontId="34" fillId="0" borderId="8" xfId="0" applyNumberFormat="1" applyFont="1" applyFill="1" applyBorder="1" applyAlignment="1">
      <alignment horizontal="center" vertical="center" wrapText="1"/>
    </xf>
    <xf numFmtId="3" fontId="20" fillId="0" borderId="8" xfId="0" applyNumberFormat="1" applyFont="1" applyFill="1" applyBorder="1" applyAlignment="1">
      <alignment horizontal="center" vertical="center" wrapText="1"/>
    </xf>
    <xf numFmtId="3" fontId="34" fillId="0" borderId="8" xfId="0" applyNumberFormat="1" applyFont="1" applyFill="1" applyBorder="1" applyAlignment="1">
      <alignment horizontal="center" vertical="center"/>
    </xf>
    <xf numFmtId="0" fontId="34" fillId="0" borderId="8" xfId="0" applyNumberFormat="1" applyFont="1" applyFill="1" applyBorder="1" applyAlignment="1" applyProtection="1">
      <alignment horizontal="center" vertical="center"/>
    </xf>
    <xf numFmtId="49" fontId="34" fillId="0" borderId="11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84" fontId="36" fillId="0" borderId="10" xfId="0" applyNumberFormat="1" applyFont="1" applyFill="1" applyBorder="1" applyAlignment="1">
      <alignment horizontal="center" vertical="justify"/>
    </xf>
    <xf numFmtId="3" fontId="36" fillId="0" borderId="8" xfId="0" applyNumberFormat="1" applyFont="1" applyFill="1" applyBorder="1" applyAlignment="1">
      <alignment horizontal="center" vertical="center"/>
    </xf>
    <xf numFmtId="184" fontId="34" fillId="0" borderId="8" xfId="0" applyNumberFormat="1" applyFont="1" applyFill="1" applyBorder="1" applyAlignment="1">
      <alignment horizontal="center" vertical="center" wrapText="1"/>
    </xf>
    <xf numFmtId="4" fontId="34" fillId="0" borderId="8" xfId="0" applyNumberFormat="1" applyFont="1" applyFill="1" applyBorder="1" applyAlignment="1">
      <alignment horizontal="center" vertical="center" wrapText="1"/>
    </xf>
    <xf numFmtId="0" fontId="35" fillId="0" borderId="10" xfId="54" applyFont="1" applyFill="1" applyBorder="1" applyAlignment="1">
      <alignment horizontal="center" vertical="center" wrapText="1"/>
    </xf>
    <xf numFmtId="184" fontId="20" fillId="0" borderId="8" xfId="0" applyNumberFormat="1" applyFont="1" applyFill="1" applyBorder="1" applyAlignment="1">
      <alignment horizontal="center" vertical="center" wrapText="1"/>
    </xf>
    <xf numFmtId="184" fontId="36" fillId="0" borderId="8" xfId="0" applyNumberFormat="1" applyFont="1" applyFill="1" applyBorder="1" applyAlignment="1">
      <alignment horizontal="center" vertical="center"/>
    </xf>
    <xf numFmtId="3" fontId="13" fillId="0" borderId="0" xfId="0" applyNumberFormat="1" applyFont="1" applyFill="1"/>
    <xf numFmtId="49" fontId="1" fillId="24" borderId="8" xfId="0" applyNumberFormat="1" applyFont="1" applyFill="1" applyBorder="1" applyAlignment="1">
      <alignment horizontal="center" vertical="center"/>
    </xf>
    <xf numFmtId="0" fontId="1" fillId="24" borderId="8" xfId="0" applyFont="1" applyFill="1" applyBorder="1" applyAlignment="1">
      <alignment horizontal="center" vertical="center" wrapText="1"/>
    </xf>
    <xf numFmtId="49" fontId="1" fillId="24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3" fontId="20" fillId="0" borderId="0" xfId="0" applyNumberFormat="1" applyFont="1" applyFill="1"/>
    <xf numFmtId="0" fontId="20" fillId="0" borderId="0" xfId="0" applyFont="1" applyFill="1"/>
    <xf numFmtId="0" fontId="20" fillId="0" borderId="0" xfId="0" applyFont="1" applyFill="1" applyBorder="1"/>
    <xf numFmtId="3" fontId="34" fillId="0" borderId="10" xfId="0" applyNumberFormat="1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 shrinkToFit="1"/>
    </xf>
    <xf numFmtId="3" fontId="20" fillId="25" borderId="0" xfId="0" applyNumberFormat="1" applyFont="1" applyFill="1"/>
    <xf numFmtId="0" fontId="3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26" fillId="0" borderId="0" xfId="0" applyFont="1" applyBorder="1" applyAlignment="1">
      <alignment horizontal="center" vertical="center" wrapText="1"/>
    </xf>
    <xf numFmtId="0" fontId="18" fillId="24" borderId="8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3" fontId="34" fillId="0" borderId="9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3" fontId="34" fillId="0" borderId="11" xfId="0" applyNumberFormat="1" applyFont="1" applyFill="1" applyBorder="1" applyAlignment="1">
      <alignment horizontal="center" vertical="center" wrapText="1"/>
    </xf>
    <xf numFmtId="184" fontId="34" fillId="0" borderId="9" xfId="0" applyNumberFormat="1" applyFont="1" applyFill="1" applyBorder="1" applyAlignment="1">
      <alignment horizontal="center" vertical="center" wrapText="1"/>
    </xf>
    <xf numFmtId="3" fontId="34" fillId="0" borderId="9" xfId="0" applyNumberFormat="1" applyFont="1" applyFill="1" applyBorder="1" applyAlignment="1">
      <alignment horizontal="center" vertical="center" wrapText="1"/>
    </xf>
    <xf numFmtId="3" fontId="20" fillId="0" borderId="9" xfId="0" applyNumberFormat="1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4" fontId="35" fillId="0" borderId="11" xfId="0" applyNumberFormat="1" applyFont="1" applyFill="1" applyBorder="1" applyAlignment="1">
      <alignment horizontal="center" vertical="center" wrapText="1"/>
    </xf>
    <xf numFmtId="0" fontId="34" fillId="0" borderId="9" xfId="0" applyNumberFormat="1" applyFont="1" applyFill="1" applyBorder="1" applyAlignment="1" applyProtection="1">
      <alignment horizontal="center" vertical="center"/>
    </xf>
    <xf numFmtId="49" fontId="34" fillId="0" borderId="15" xfId="0" applyNumberFormat="1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/>
    </xf>
    <xf numFmtId="49" fontId="34" fillId="0" borderId="9" xfId="0" applyNumberFormat="1" applyFont="1" applyFill="1" applyBorder="1" applyAlignment="1">
      <alignment horizontal="center" vertical="center" wrapText="1"/>
    </xf>
    <xf numFmtId="0" fontId="34" fillId="0" borderId="16" xfId="0" applyNumberFormat="1" applyFont="1" applyFill="1" applyBorder="1" applyAlignment="1" applyProtection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/>
    </xf>
    <xf numFmtId="49" fontId="34" fillId="0" borderId="16" xfId="0" applyNumberFormat="1" applyFont="1" applyFill="1" applyBorder="1" applyAlignment="1">
      <alignment horizontal="center" vertical="center" wrapText="1"/>
    </xf>
    <xf numFmtId="184" fontId="35" fillId="0" borderId="8" xfId="48" applyNumberFormat="1" applyFont="1" applyFill="1" applyBorder="1" applyAlignment="1">
      <alignment horizontal="center" vertical="center" wrapText="1"/>
    </xf>
    <xf numFmtId="49" fontId="27" fillId="24" borderId="8" xfId="0" applyNumberFormat="1" applyFont="1" applyFill="1" applyBorder="1" applyAlignment="1">
      <alignment horizontal="center" vertical="center"/>
    </xf>
    <xf numFmtId="49" fontId="27" fillId="24" borderId="8" xfId="0" applyNumberFormat="1" applyFont="1" applyFill="1" applyBorder="1" applyAlignment="1">
      <alignment horizontal="center" vertical="center" wrapText="1"/>
    </xf>
    <xf numFmtId="49" fontId="27" fillId="0" borderId="8" xfId="0" applyNumberFormat="1" applyFont="1" applyBorder="1" applyAlignment="1">
      <alignment horizontal="center" vertical="center"/>
    </xf>
    <xf numFmtId="0" fontId="27" fillId="24" borderId="8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justify" vertical="top" wrapText="1"/>
    </xf>
    <xf numFmtId="0" fontId="26" fillId="0" borderId="16" xfId="0" applyFont="1" applyFill="1" applyBorder="1" applyAlignment="1">
      <alignment horizontal="center" vertical="center" wrapText="1"/>
    </xf>
    <xf numFmtId="3" fontId="35" fillId="0" borderId="12" xfId="48" applyNumberFormat="1" applyFont="1" applyFill="1" applyBorder="1" applyAlignment="1">
      <alignment horizontal="center" vertical="center" wrapText="1"/>
    </xf>
    <xf numFmtId="49" fontId="34" fillId="24" borderId="8" xfId="0" applyNumberFormat="1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1" fillId="0" borderId="0" xfId="0" applyFont="1" applyFill="1"/>
    <xf numFmtId="3" fontId="34" fillId="0" borderId="8" xfId="0" applyNumberFormat="1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>
      <alignment horizontal="center" wrapText="1"/>
    </xf>
    <xf numFmtId="0" fontId="34" fillId="0" borderId="8" xfId="0" applyFont="1" applyFill="1" applyBorder="1" applyAlignment="1">
      <alignment horizontal="center" vertical="top" wrapText="1"/>
    </xf>
    <xf numFmtId="4" fontId="35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24" borderId="10" xfId="0" applyFont="1" applyFill="1" applyBorder="1" applyAlignment="1">
      <alignment horizontal="left" vertical="center" wrapText="1"/>
    </xf>
    <xf numFmtId="0" fontId="20" fillId="24" borderId="11" xfId="0" applyFont="1" applyFill="1" applyBorder="1" applyAlignment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</cellXfs>
  <cellStyles count="6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вичайний 10" xfId="29"/>
    <cellStyle name="Звичайний 11" xfId="30"/>
    <cellStyle name="Звичайний 12" xfId="31"/>
    <cellStyle name="Звичайний 13" xfId="32"/>
    <cellStyle name="Звичайний 14" xfId="33"/>
    <cellStyle name="Звичайний 15" xfId="34"/>
    <cellStyle name="Звичайний 16" xfId="35"/>
    <cellStyle name="Звичайний 17" xfId="36"/>
    <cellStyle name="Звичайний 18" xfId="37"/>
    <cellStyle name="Звичайний 19" xfId="38"/>
    <cellStyle name="Звичайний 2" xfId="39"/>
    <cellStyle name="Звичайний 20" xfId="40"/>
    <cellStyle name="Звичайний 3" xfId="41"/>
    <cellStyle name="Звичайний 4" xfId="42"/>
    <cellStyle name="Звичайний 5" xfId="43"/>
    <cellStyle name="Звичайний 6" xfId="44"/>
    <cellStyle name="Звичайний 7" xfId="45"/>
    <cellStyle name="Звичайний 8" xfId="46"/>
    <cellStyle name="Звичайний 9" xfId="47"/>
    <cellStyle name="Звичайний_Додаток _ 3 зм_ни 4575" xfId="48"/>
    <cellStyle name="Итог" xfId="49"/>
    <cellStyle name="Контрольная ячейка" xfId="50"/>
    <cellStyle name="Название" xfId="51"/>
    <cellStyle name="Нейтральный" xfId="52"/>
    <cellStyle name="Обычный" xfId="0" builtinId="0"/>
    <cellStyle name="Обычный 2" xfId="53"/>
    <cellStyle name="Обычный_Лист1" xfId="54"/>
    <cellStyle name="Плохой" xfId="55"/>
    <cellStyle name="Пояснение" xfId="56"/>
    <cellStyle name="Примечание" xfId="57"/>
    <cellStyle name="Связанная ячейка" xfId="58"/>
    <cellStyle name="Стиль 1" xfId="59"/>
    <cellStyle name="Текст предупреждения" xfId="60"/>
    <cellStyle name="Хороший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9"/>
  <sheetViews>
    <sheetView tabSelected="1" view="pageBreakPreview" zoomScale="90" zoomScaleSheetLayoutView="90" workbookViewId="0">
      <selection activeCell="F4" sqref="F4"/>
    </sheetView>
  </sheetViews>
  <sheetFormatPr defaultColWidth="9.1640625" defaultRowHeight="12.75"/>
  <cols>
    <col min="1" max="1" width="10.5" style="2" customWidth="1"/>
    <col min="2" max="2" width="14.33203125" style="7" customWidth="1"/>
    <col min="3" max="3" width="9.33203125" style="7" customWidth="1"/>
    <col min="4" max="4" width="10.5" style="7" customWidth="1"/>
    <col min="5" max="5" width="75.1640625" style="2" customWidth="1"/>
    <col min="6" max="6" width="65.1640625" style="2" customWidth="1"/>
    <col min="7" max="7" width="13.6640625" style="2" customWidth="1"/>
    <col min="8" max="8" width="16.1640625" style="2" customWidth="1"/>
    <col min="9" max="9" width="14.1640625" style="2" customWidth="1"/>
    <col min="10" max="10" width="13.5" style="2" customWidth="1"/>
    <col min="11" max="11" width="16.5" style="1" customWidth="1"/>
    <col min="12" max="12" width="15" style="1" customWidth="1"/>
    <col min="13" max="13" width="9" style="1" customWidth="1"/>
    <col min="14" max="14" width="11.83203125" style="1" customWidth="1"/>
    <col min="15" max="15" width="10.5" style="1" customWidth="1"/>
    <col min="16" max="16" width="12" style="1" customWidth="1"/>
    <col min="17" max="16384" width="9.1640625" style="1"/>
  </cols>
  <sheetData>
    <row r="1" spans="1:18" ht="69.75" customHeight="1">
      <c r="F1" s="95" t="s">
        <v>134</v>
      </c>
      <c r="G1" s="95"/>
      <c r="H1" s="95"/>
      <c r="I1" s="95"/>
      <c r="J1" s="95"/>
    </row>
    <row r="2" spans="1:18" ht="45.6" customHeight="1">
      <c r="A2" s="99" t="s">
        <v>35</v>
      </c>
      <c r="B2" s="99"/>
      <c r="C2" s="99"/>
      <c r="D2" s="99"/>
      <c r="E2" s="99"/>
      <c r="F2" s="99"/>
      <c r="G2" s="99"/>
      <c r="H2" s="99"/>
      <c r="I2" s="99"/>
      <c r="J2" s="99"/>
    </row>
    <row r="3" spans="1:18" ht="18.75">
      <c r="B3" s="8"/>
      <c r="C3" s="9"/>
      <c r="D3" s="9"/>
      <c r="E3" s="3"/>
      <c r="F3" s="10"/>
      <c r="G3" s="10"/>
      <c r="H3" s="11"/>
      <c r="I3" s="10"/>
      <c r="J3" s="5" t="s">
        <v>27</v>
      </c>
      <c r="M3" s="54"/>
      <c r="N3" s="54"/>
      <c r="O3" s="54"/>
    </row>
    <row r="4" spans="1:18" ht="111.75" customHeight="1">
      <c r="A4" s="56" t="s">
        <v>11</v>
      </c>
      <c r="B4" s="4" t="s">
        <v>9</v>
      </c>
      <c r="C4" s="4" t="s">
        <v>10</v>
      </c>
      <c r="D4" s="4" t="s">
        <v>14</v>
      </c>
      <c r="E4" s="12" t="s">
        <v>8</v>
      </c>
      <c r="F4" s="6" t="s">
        <v>7</v>
      </c>
      <c r="G4" s="6" t="s">
        <v>1</v>
      </c>
      <c r="H4" s="6" t="s">
        <v>2</v>
      </c>
      <c r="I4" s="6" t="s">
        <v>3</v>
      </c>
      <c r="J4" s="6" t="s">
        <v>4</v>
      </c>
      <c r="K4" s="15" t="s">
        <v>51</v>
      </c>
      <c r="L4" s="87" t="s">
        <v>38</v>
      </c>
      <c r="M4" s="55"/>
      <c r="N4" s="53"/>
      <c r="O4" s="53"/>
      <c r="P4" s="54"/>
      <c r="Q4" s="54"/>
      <c r="R4" s="54"/>
    </row>
    <row r="5" spans="1:18" ht="26.25" customHeight="1">
      <c r="A5" s="13">
        <v>1</v>
      </c>
      <c r="B5" s="57">
        <f>A5+1</f>
        <v>2</v>
      </c>
      <c r="C5" s="57">
        <f t="shared" ref="C5:L5" si="0">B5+1</f>
        <v>3</v>
      </c>
      <c r="D5" s="57">
        <f t="shared" si="0"/>
        <v>4</v>
      </c>
      <c r="E5" s="57">
        <f t="shared" si="0"/>
        <v>5</v>
      </c>
      <c r="F5" s="57">
        <f t="shared" si="0"/>
        <v>6</v>
      </c>
      <c r="G5" s="57">
        <f t="shared" si="0"/>
        <v>7</v>
      </c>
      <c r="H5" s="57">
        <f t="shared" si="0"/>
        <v>8</v>
      </c>
      <c r="I5" s="57">
        <f t="shared" si="0"/>
        <v>9</v>
      </c>
      <c r="J5" s="57">
        <f t="shared" si="0"/>
        <v>10</v>
      </c>
      <c r="K5" s="57">
        <f t="shared" si="0"/>
        <v>11</v>
      </c>
      <c r="L5" s="57">
        <f t="shared" si="0"/>
        <v>12</v>
      </c>
      <c r="M5" s="55"/>
      <c r="N5" s="53"/>
      <c r="O5" s="53"/>
      <c r="P5" s="54"/>
      <c r="Q5" s="54"/>
      <c r="R5" s="54"/>
    </row>
    <row r="6" spans="1:18" ht="28.5" customHeight="1">
      <c r="A6" s="17"/>
      <c r="B6" s="18" t="s">
        <v>34</v>
      </c>
      <c r="C6" s="19"/>
      <c r="D6" s="19"/>
      <c r="E6" s="97" t="s">
        <v>29</v>
      </c>
      <c r="F6" s="98"/>
      <c r="G6" s="24"/>
      <c r="H6" s="24"/>
      <c r="I6" s="24"/>
      <c r="J6" s="24">
        <f>J7</f>
        <v>-458471</v>
      </c>
      <c r="K6" s="24">
        <f>K7</f>
        <v>-229969</v>
      </c>
      <c r="L6" s="24">
        <f>L7</f>
        <v>-228502</v>
      </c>
      <c r="N6" s="88" t="s">
        <v>124</v>
      </c>
    </row>
    <row r="7" spans="1:18" ht="31.5" customHeight="1">
      <c r="A7" s="17"/>
      <c r="B7" s="18" t="s">
        <v>15</v>
      </c>
      <c r="C7" s="19"/>
      <c r="D7" s="19"/>
      <c r="E7" s="97" t="s">
        <v>30</v>
      </c>
      <c r="F7" s="98"/>
      <c r="G7" s="24"/>
      <c r="H7" s="24"/>
      <c r="I7" s="24"/>
      <c r="J7" s="24">
        <f>J8+J9+J10+J11+J12+J13+J14+J15+J16+J17+J18+J19+J20+J21+J24+J25+J26+J27+J28+J29+J30+J31+J32+J33+J34+J35+J36+J37+J38+J39+J40+J43+J44+J45+J46+J47+J48+J49+J50+J51+J52+J53+J54+J55+J56+J57+J58+J61+J62+J63+J64+J65+J66+J67+J68+J69+J72+J73+J74+J75+J76</f>
        <v>-458471</v>
      </c>
      <c r="K7" s="24">
        <f>K8+K9+K10+K11+K12+K13+K14+K15+K16+K17+K18+K19+K20+K21+K24+K25+K26+K27+K28+K29+K30+K31+K32+K33+K34+K35+K36+K37+K38+K39+K40+K43+K44+K45+K46+K47+K48+K49+K50+K51+K52+K53+K54+K55+K56+K57+K58+K61+K62+K63+K64+K65+K66+K67+K68+K69+K72+K73+K74+K75+K76</f>
        <v>-229969</v>
      </c>
      <c r="L7" s="24">
        <f>L8+L9+L10+L11+L12+L13+L14+L15+L16+L17+L18+L19+L20+L21+L24+L25+L26+L27+L28+L29+L30+L31+L32+L33+L34+L35+L36+L37+L38+L39+L40+L43+L44+L45+L46+L47+L48+L49+L50+L51+L52+L53+L54+L55+L56+L57+L58+L61+L62+L63+L64+L65+L66+L67+L68+L69+L72+L73+L74+L75+L76</f>
        <v>-228502</v>
      </c>
      <c r="M7" s="47"/>
      <c r="N7" s="47"/>
      <c r="O7" s="47"/>
      <c r="P7" s="48"/>
    </row>
    <row r="8" spans="1:18" ht="75.75" customHeight="1">
      <c r="A8" s="76" t="s">
        <v>115</v>
      </c>
      <c r="B8" s="77" t="s">
        <v>116</v>
      </c>
      <c r="C8" s="78"/>
      <c r="D8" s="44" t="s">
        <v>117</v>
      </c>
      <c r="E8" s="79" t="s">
        <v>118</v>
      </c>
      <c r="F8" s="80" t="s">
        <v>13</v>
      </c>
      <c r="G8" s="23"/>
      <c r="H8" s="23"/>
      <c r="I8" s="23"/>
      <c r="J8" s="24">
        <f t="shared" ref="J8:J18" si="1">K8+L8</f>
        <v>-10753</v>
      </c>
      <c r="K8" s="25">
        <v>-10753</v>
      </c>
      <c r="L8" s="25"/>
      <c r="M8" s="47">
        <v>3110</v>
      </c>
      <c r="N8" s="47">
        <f>K8</f>
        <v>-10753</v>
      </c>
      <c r="O8" s="47"/>
      <c r="P8" s="48"/>
    </row>
    <row r="9" spans="1:18" ht="66" customHeight="1">
      <c r="A9" s="76" t="s">
        <v>41</v>
      </c>
      <c r="B9" s="77" t="s">
        <v>42</v>
      </c>
      <c r="C9" s="78" t="s">
        <v>119</v>
      </c>
      <c r="D9" s="44" t="s">
        <v>16</v>
      </c>
      <c r="E9" s="81" t="s">
        <v>43</v>
      </c>
      <c r="F9" s="81" t="s">
        <v>13</v>
      </c>
      <c r="G9" s="23"/>
      <c r="H9" s="23"/>
      <c r="I9" s="23"/>
      <c r="J9" s="24">
        <f t="shared" si="1"/>
        <v>0</v>
      </c>
      <c r="K9" s="25">
        <v>339990</v>
      </c>
      <c r="L9" s="25">
        <v>-339990</v>
      </c>
      <c r="M9" s="47">
        <v>3210</v>
      </c>
      <c r="N9" s="47">
        <f>K9</f>
        <v>339990</v>
      </c>
      <c r="O9" s="47">
        <f>L9</f>
        <v>-339990</v>
      </c>
      <c r="P9" s="48"/>
    </row>
    <row r="10" spans="1:18" ht="66" customHeight="1">
      <c r="A10" s="76" t="s">
        <v>132</v>
      </c>
      <c r="B10" s="77" t="s">
        <v>133</v>
      </c>
      <c r="C10" s="78" t="s">
        <v>127</v>
      </c>
      <c r="D10" s="44" t="s">
        <v>6</v>
      </c>
      <c r="E10" s="22" t="s">
        <v>5</v>
      </c>
      <c r="F10" s="22" t="s">
        <v>128</v>
      </c>
      <c r="G10" s="23"/>
      <c r="H10" s="23"/>
      <c r="I10" s="23"/>
      <c r="J10" s="24">
        <f t="shared" si="1"/>
        <v>3000</v>
      </c>
      <c r="K10" s="25">
        <v>3000</v>
      </c>
      <c r="L10" s="25"/>
      <c r="M10" s="47"/>
      <c r="N10" s="47"/>
      <c r="O10" s="47"/>
      <c r="P10" s="48"/>
    </row>
    <row r="11" spans="1:18" ht="66" customHeight="1">
      <c r="A11" s="76" t="s">
        <v>132</v>
      </c>
      <c r="B11" s="77" t="s">
        <v>133</v>
      </c>
      <c r="C11" s="78" t="s">
        <v>127</v>
      </c>
      <c r="D11" s="44" t="s">
        <v>6</v>
      </c>
      <c r="E11" s="22" t="s">
        <v>5</v>
      </c>
      <c r="F11" s="22" t="s">
        <v>129</v>
      </c>
      <c r="G11" s="23"/>
      <c r="H11" s="23"/>
      <c r="I11" s="23"/>
      <c r="J11" s="24">
        <f t="shared" si="1"/>
        <v>-3000</v>
      </c>
      <c r="K11" s="25">
        <v>-3000</v>
      </c>
      <c r="L11" s="25"/>
      <c r="M11" s="47"/>
      <c r="N11" s="47"/>
      <c r="O11" s="47"/>
      <c r="P11" s="48"/>
    </row>
    <row r="12" spans="1:18" ht="64.5" customHeight="1">
      <c r="A12" s="26">
        <v>150121</v>
      </c>
      <c r="B12" s="20" t="s">
        <v>18</v>
      </c>
      <c r="C12" s="21">
        <v>6400</v>
      </c>
      <c r="D12" s="20" t="s">
        <v>16</v>
      </c>
      <c r="E12" s="22" t="s">
        <v>17</v>
      </c>
      <c r="F12" s="75" t="s">
        <v>114</v>
      </c>
      <c r="G12" s="23"/>
      <c r="H12" s="36"/>
      <c r="I12" s="23"/>
      <c r="J12" s="24">
        <f t="shared" si="1"/>
        <v>-55620</v>
      </c>
      <c r="K12" s="25">
        <v>-55620</v>
      </c>
      <c r="L12" s="25"/>
      <c r="M12" s="47"/>
      <c r="N12" s="47"/>
      <c r="O12" s="47"/>
      <c r="P12" s="48"/>
    </row>
    <row r="13" spans="1:18" ht="64.5" customHeight="1">
      <c r="A13" s="26">
        <v>150121</v>
      </c>
      <c r="B13" s="20" t="s">
        <v>18</v>
      </c>
      <c r="C13" s="21">
        <v>6400</v>
      </c>
      <c r="D13" s="20" t="s">
        <v>16</v>
      </c>
      <c r="E13" s="22" t="s">
        <v>17</v>
      </c>
      <c r="F13" s="22" t="s">
        <v>113</v>
      </c>
      <c r="G13" s="23"/>
      <c r="H13" s="36"/>
      <c r="I13" s="23"/>
      <c r="J13" s="24">
        <f t="shared" si="1"/>
        <v>-211805</v>
      </c>
      <c r="K13" s="25">
        <v>-211805</v>
      </c>
      <c r="L13" s="25"/>
      <c r="M13" s="47">
        <v>3142</v>
      </c>
      <c r="N13" s="47">
        <f>K12+K15+K17+K18+K19+K20</f>
        <v>-18010</v>
      </c>
      <c r="O13" s="47">
        <f>L17+L18+L19+L20</f>
        <v>0</v>
      </c>
      <c r="P13" s="48"/>
    </row>
    <row r="14" spans="1:18" ht="54.75" customHeight="1">
      <c r="A14" s="26">
        <v>150121</v>
      </c>
      <c r="B14" s="20" t="s">
        <v>18</v>
      </c>
      <c r="C14" s="21">
        <v>6400</v>
      </c>
      <c r="D14" s="20" t="s">
        <v>16</v>
      </c>
      <c r="E14" s="22" t="s">
        <v>17</v>
      </c>
      <c r="F14" s="22" t="s">
        <v>112</v>
      </c>
      <c r="G14" s="23"/>
      <c r="H14" s="36"/>
      <c r="I14" s="23"/>
      <c r="J14" s="24">
        <f t="shared" si="1"/>
        <v>-629500</v>
      </c>
      <c r="K14" s="25">
        <v>-629500</v>
      </c>
      <c r="L14" s="25"/>
      <c r="M14" s="47">
        <v>3122</v>
      </c>
      <c r="N14" s="47">
        <f>K13+K14+K16+K21</f>
        <v>-733917</v>
      </c>
      <c r="O14" s="47">
        <f>L21</f>
        <v>118000</v>
      </c>
      <c r="P14" s="48"/>
    </row>
    <row r="15" spans="1:18" ht="54.75" customHeight="1">
      <c r="A15" s="67">
        <v>150121</v>
      </c>
      <c r="B15" s="68" t="s">
        <v>18</v>
      </c>
      <c r="C15" s="69">
        <v>6400</v>
      </c>
      <c r="D15" s="70" t="s">
        <v>16</v>
      </c>
      <c r="E15" s="28" t="s">
        <v>17</v>
      </c>
      <c r="F15" s="37" t="s">
        <v>111</v>
      </c>
      <c r="G15" s="23">
        <v>37610</v>
      </c>
      <c r="H15" s="36">
        <v>100</v>
      </c>
      <c r="I15" s="23"/>
      <c r="J15" s="24">
        <f t="shared" si="1"/>
        <v>37610</v>
      </c>
      <c r="K15" s="25">
        <v>37610</v>
      </c>
      <c r="L15" s="25"/>
      <c r="M15" s="47"/>
      <c r="N15" s="47">
        <f>SUM(N13:N14)</f>
        <v>-751927</v>
      </c>
      <c r="O15" s="47">
        <f>SUM(O13:O14)</f>
        <v>118000</v>
      </c>
      <c r="P15" s="47">
        <f>SUM(N15:O15)</f>
        <v>-633927</v>
      </c>
    </row>
    <row r="16" spans="1:18" ht="54.75" customHeight="1">
      <c r="A16" s="26">
        <v>150121</v>
      </c>
      <c r="B16" s="20" t="s">
        <v>18</v>
      </c>
      <c r="C16" s="21">
        <v>6400</v>
      </c>
      <c r="D16" s="20" t="s">
        <v>16</v>
      </c>
      <c r="E16" s="22" t="s">
        <v>17</v>
      </c>
      <c r="F16" s="38" t="s">
        <v>110</v>
      </c>
      <c r="G16" s="23">
        <v>51888</v>
      </c>
      <c r="H16" s="36">
        <v>100</v>
      </c>
      <c r="I16" s="23"/>
      <c r="J16" s="24">
        <f t="shared" si="1"/>
        <v>51888</v>
      </c>
      <c r="K16" s="25">
        <v>51888</v>
      </c>
      <c r="L16" s="25"/>
      <c r="M16" s="47"/>
      <c r="N16" s="47"/>
      <c r="O16" s="47"/>
      <c r="P16" s="48"/>
    </row>
    <row r="17" spans="1:16" ht="60.75" customHeight="1">
      <c r="A17" s="71">
        <v>150121</v>
      </c>
      <c r="B17" s="72" t="s">
        <v>18</v>
      </c>
      <c r="C17" s="73">
        <v>6400</v>
      </c>
      <c r="D17" s="74" t="s">
        <v>16</v>
      </c>
      <c r="E17" s="28" t="s">
        <v>17</v>
      </c>
      <c r="F17" s="16" t="s">
        <v>58</v>
      </c>
      <c r="G17" s="23"/>
      <c r="H17" s="36"/>
      <c r="I17" s="23"/>
      <c r="J17" s="24">
        <f t="shared" si="1"/>
        <v>-144650</v>
      </c>
      <c r="K17" s="25">
        <v>-80000</v>
      </c>
      <c r="L17" s="25">
        <v>-64650</v>
      </c>
      <c r="M17" s="47"/>
      <c r="N17" s="47"/>
      <c r="O17" s="47"/>
      <c r="P17" s="48"/>
    </row>
    <row r="18" spans="1:16" ht="45.75" customHeight="1">
      <c r="A18" s="26">
        <v>150121</v>
      </c>
      <c r="B18" s="27" t="s">
        <v>18</v>
      </c>
      <c r="C18" s="21">
        <v>6400</v>
      </c>
      <c r="D18" s="20" t="s">
        <v>16</v>
      </c>
      <c r="E18" s="22" t="s">
        <v>17</v>
      </c>
      <c r="F18" s="16" t="s">
        <v>59</v>
      </c>
      <c r="G18" s="23">
        <v>144650</v>
      </c>
      <c r="H18" s="36">
        <v>100</v>
      </c>
      <c r="I18" s="23"/>
      <c r="J18" s="24">
        <f t="shared" si="1"/>
        <v>144650</v>
      </c>
      <c r="K18" s="25">
        <v>80000</v>
      </c>
      <c r="L18" s="25">
        <v>64650</v>
      </c>
      <c r="M18" s="52"/>
      <c r="N18" s="52"/>
      <c r="O18" s="52"/>
      <c r="P18" s="49"/>
    </row>
    <row r="19" spans="1:16" ht="46.5" customHeight="1">
      <c r="A19" s="26">
        <v>150121</v>
      </c>
      <c r="B19" s="20" t="s">
        <v>18</v>
      </c>
      <c r="C19" s="21">
        <v>6400</v>
      </c>
      <c r="D19" s="20" t="s">
        <v>16</v>
      </c>
      <c r="E19" s="22" t="s">
        <v>17</v>
      </c>
      <c r="F19" s="16" t="s">
        <v>60</v>
      </c>
      <c r="G19" s="23"/>
      <c r="H19" s="36"/>
      <c r="I19" s="23"/>
      <c r="J19" s="24">
        <f>K19+L19</f>
        <v>-136850</v>
      </c>
      <c r="K19" s="25">
        <v>-75000</v>
      </c>
      <c r="L19" s="25">
        <v>-61850</v>
      </c>
      <c r="M19" s="52"/>
      <c r="N19" s="52"/>
      <c r="O19" s="52"/>
      <c r="P19" s="49"/>
    </row>
    <row r="20" spans="1:16" ht="54.75" customHeight="1">
      <c r="A20" s="26">
        <v>150121</v>
      </c>
      <c r="B20" s="20" t="s">
        <v>18</v>
      </c>
      <c r="C20" s="21">
        <v>6400</v>
      </c>
      <c r="D20" s="20" t="s">
        <v>16</v>
      </c>
      <c r="E20" s="22" t="s">
        <v>17</v>
      </c>
      <c r="F20" s="16" t="s">
        <v>72</v>
      </c>
      <c r="G20" s="23">
        <v>136850</v>
      </c>
      <c r="H20" s="36">
        <v>100</v>
      </c>
      <c r="I20" s="23"/>
      <c r="J20" s="24">
        <f>K20+L20</f>
        <v>136850</v>
      </c>
      <c r="K20" s="25">
        <v>75000</v>
      </c>
      <c r="L20" s="25">
        <v>61850</v>
      </c>
      <c r="M20" s="47"/>
      <c r="N20" s="47"/>
      <c r="O20" s="47"/>
      <c r="P20" s="48"/>
    </row>
    <row r="21" spans="1:16" ht="55.5" customHeight="1">
      <c r="A21" s="26">
        <v>150121</v>
      </c>
      <c r="B21" s="20" t="s">
        <v>18</v>
      </c>
      <c r="C21" s="21">
        <v>6400</v>
      </c>
      <c r="D21" s="20" t="s">
        <v>16</v>
      </c>
      <c r="E21" s="22" t="s">
        <v>17</v>
      </c>
      <c r="F21" s="16" t="s">
        <v>70</v>
      </c>
      <c r="G21" s="23">
        <v>173500</v>
      </c>
      <c r="H21" s="36">
        <v>100</v>
      </c>
      <c r="I21" s="23"/>
      <c r="J21" s="24">
        <f>K21+L21</f>
        <v>173500</v>
      </c>
      <c r="K21" s="25">
        <v>55500</v>
      </c>
      <c r="L21" s="25">
        <v>118000</v>
      </c>
      <c r="M21" s="47"/>
      <c r="N21" s="47"/>
      <c r="O21" s="47"/>
      <c r="P21" s="48"/>
    </row>
    <row r="22" spans="1:16" ht="104.25" customHeight="1">
      <c r="A22" s="56" t="s">
        <v>11</v>
      </c>
      <c r="B22" s="4" t="s">
        <v>9</v>
      </c>
      <c r="C22" s="4" t="s">
        <v>10</v>
      </c>
      <c r="D22" s="4" t="s">
        <v>14</v>
      </c>
      <c r="E22" s="12" t="s">
        <v>8</v>
      </c>
      <c r="F22" s="82" t="s">
        <v>7</v>
      </c>
      <c r="G22" s="82" t="s">
        <v>1</v>
      </c>
      <c r="H22" s="82" t="s">
        <v>2</v>
      </c>
      <c r="I22" s="82" t="s">
        <v>3</v>
      </c>
      <c r="J22" s="82" t="s">
        <v>4</v>
      </c>
      <c r="K22" s="15" t="s">
        <v>39</v>
      </c>
      <c r="L22" s="15" t="s">
        <v>38</v>
      </c>
      <c r="M22" s="48"/>
      <c r="N22" s="48"/>
      <c r="O22" s="48"/>
      <c r="P22" s="48"/>
    </row>
    <row r="23" spans="1:16" ht="21.75" customHeight="1">
      <c r="A23" s="13">
        <v>1</v>
      </c>
      <c r="B23" s="57">
        <f>A23+1</f>
        <v>2</v>
      </c>
      <c r="C23" s="57">
        <f t="shared" ref="C23:L23" si="2">B23+1</f>
        <v>3</v>
      </c>
      <c r="D23" s="57">
        <f t="shared" si="2"/>
        <v>4</v>
      </c>
      <c r="E23" s="57">
        <f t="shared" si="2"/>
        <v>5</v>
      </c>
      <c r="F23" s="57">
        <f t="shared" si="2"/>
        <v>6</v>
      </c>
      <c r="G23" s="57">
        <f t="shared" si="2"/>
        <v>7</v>
      </c>
      <c r="H23" s="57">
        <f t="shared" si="2"/>
        <v>8</v>
      </c>
      <c r="I23" s="57">
        <f t="shared" si="2"/>
        <v>9</v>
      </c>
      <c r="J23" s="57">
        <f t="shared" si="2"/>
        <v>10</v>
      </c>
      <c r="K23" s="57">
        <f t="shared" si="2"/>
        <v>11</v>
      </c>
      <c r="L23" s="57">
        <f t="shared" si="2"/>
        <v>12</v>
      </c>
      <c r="M23" s="48"/>
      <c r="N23" s="48"/>
      <c r="O23" s="48"/>
      <c r="P23" s="48"/>
    </row>
    <row r="24" spans="1:16" ht="42" customHeight="1">
      <c r="A24" s="26">
        <v>170703</v>
      </c>
      <c r="B24" s="27" t="s">
        <v>20</v>
      </c>
      <c r="C24" s="21">
        <v>6650</v>
      </c>
      <c r="D24" s="20" t="s">
        <v>21</v>
      </c>
      <c r="E24" s="22" t="s">
        <v>19</v>
      </c>
      <c r="F24" s="16" t="s">
        <v>52</v>
      </c>
      <c r="G24" s="23"/>
      <c r="H24" s="36"/>
      <c r="I24" s="23"/>
      <c r="J24" s="24">
        <f>K24+L24</f>
        <v>-500000</v>
      </c>
      <c r="K24" s="25"/>
      <c r="L24" s="25">
        <v>-500000</v>
      </c>
      <c r="M24" s="47">
        <v>3132</v>
      </c>
      <c r="N24" s="47">
        <f>K24+K25+K26+K27+K28+K29+K30+K31+K34+K35+K36+K38+K39+K40+K43+K44+K45+K46+K47+K51+K52+K54+K55+K56+K57+K58</f>
        <v>-263679</v>
      </c>
      <c r="O24" s="47">
        <f>L24+L25+L26+L27+L28+L29+L30+L31+L34+L35+L36+L38+L39+L40+L43+L44+L45+L46+L47+L51+L52+L54+L55+L56+L57+L58</f>
        <v>-38241</v>
      </c>
      <c r="P24" s="48"/>
    </row>
    <row r="25" spans="1:16" ht="48" customHeight="1">
      <c r="A25" s="26">
        <v>170703</v>
      </c>
      <c r="B25" s="27" t="s">
        <v>20</v>
      </c>
      <c r="C25" s="21">
        <v>6650</v>
      </c>
      <c r="D25" s="20" t="s">
        <v>21</v>
      </c>
      <c r="E25" s="22" t="s">
        <v>19</v>
      </c>
      <c r="F25" s="16" t="s">
        <v>53</v>
      </c>
      <c r="G25" s="23">
        <v>1498500</v>
      </c>
      <c r="H25" s="36">
        <v>33.299999999999997</v>
      </c>
      <c r="I25" s="36">
        <v>66.7</v>
      </c>
      <c r="J25" s="24">
        <f>K25+L25</f>
        <v>500000</v>
      </c>
      <c r="K25" s="25"/>
      <c r="L25" s="25">
        <v>500000</v>
      </c>
      <c r="M25" s="47">
        <v>3142</v>
      </c>
      <c r="N25" s="47">
        <f>K32+K33+K37+K48+K49+K50+K53</f>
        <v>456400</v>
      </c>
      <c r="O25" s="47">
        <f>L32+L33+L37+L48+L49+L50+L53</f>
        <v>0</v>
      </c>
      <c r="P25" s="48"/>
    </row>
    <row r="26" spans="1:16" ht="43.5" customHeight="1">
      <c r="A26" s="26">
        <v>170703</v>
      </c>
      <c r="B26" s="27" t="s">
        <v>20</v>
      </c>
      <c r="C26" s="21">
        <v>6650</v>
      </c>
      <c r="D26" s="20" t="s">
        <v>21</v>
      </c>
      <c r="E26" s="22" t="s">
        <v>19</v>
      </c>
      <c r="F26" s="16" t="s">
        <v>54</v>
      </c>
      <c r="G26" s="23"/>
      <c r="H26" s="36"/>
      <c r="I26" s="23"/>
      <c r="J26" s="24">
        <f>K26+L26</f>
        <v>-40300</v>
      </c>
      <c r="K26" s="25">
        <v>-8608</v>
      </c>
      <c r="L26" s="25">
        <v>-31692</v>
      </c>
      <c r="M26" s="47"/>
      <c r="N26" s="47">
        <f>SUM(N24:N25)</f>
        <v>192721</v>
      </c>
      <c r="O26" s="47">
        <f>SUM(O24:O25)</f>
        <v>-38241</v>
      </c>
      <c r="P26" s="47">
        <f>SUM(N26:O26)</f>
        <v>154480</v>
      </c>
    </row>
    <row r="27" spans="1:16" ht="48.75" customHeight="1">
      <c r="A27" s="26">
        <v>170703</v>
      </c>
      <c r="B27" s="27" t="s">
        <v>20</v>
      </c>
      <c r="C27" s="21">
        <v>6650</v>
      </c>
      <c r="D27" s="20" t="s">
        <v>21</v>
      </c>
      <c r="E27" s="22" t="s">
        <v>19</v>
      </c>
      <c r="F27" s="16" t="s">
        <v>55</v>
      </c>
      <c r="G27" s="23">
        <v>40300</v>
      </c>
      <c r="H27" s="36">
        <v>100</v>
      </c>
      <c r="I27" s="23"/>
      <c r="J27" s="24">
        <f>K27+L27</f>
        <v>40300</v>
      </c>
      <c r="K27" s="25">
        <v>8608</v>
      </c>
      <c r="L27" s="25">
        <v>31692</v>
      </c>
      <c r="M27" s="47"/>
      <c r="N27" s="47"/>
      <c r="O27" s="47"/>
      <c r="P27" s="48"/>
    </row>
    <row r="28" spans="1:16" ht="48.75" customHeight="1">
      <c r="A28" s="26">
        <v>170703</v>
      </c>
      <c r="B28" s="27" t="s">
        <v>20</v>
      </c>
      <c r="C28" s="21">
        <v>6650</v>
      </c>
      <c r="D28" s="20" t="s">
        <v>40</v>
      </c>
      <c r="E28" s="22" t="s">
        <v>19</v>
      </c>
      <c r="F28" s="16" t="s">
        <v>56</v>
      </c>
      <c r="G28" s="23"/>
      <c r="H28" s="36"/>
      <c r="I28" s="23"/>
      <c r="J28" s="24">
        <f>K28+L28</f>
        <v>-407384</v>
      </c>
      <c r="K28" s="25"/>
      <c r="L28" s="25">
        <v>-407384</v>
      </c>
      <c r="M28" s="48"/>
      <c r="N28" s="48"/>
      <c r="O28" s="48"/>
      <c r="P28" s="48"/>
    </row>
    <row r="29" spans="1:16" ht="56.25" customHeight="1">
      <c r="A29" s="26">
        <v>170703</v>
      </c>
      <c r="B29" s="27" t="s">
        <v>20</v>
      </c>
      <c r="C29" s="21">
        <v>6650</v>
      </c>
      <c r="D29" s="20" t="s">
        <v>21</v>
      </c>
      <c r="E29" s="22" t="s">
        <v>19</v>
      </c>
      <c r="F29" s="16" t="s">
        <v>57</v>
      </c>
      <c r="G29" s="23">
        <v>319143</v>
      </c>
      <c r="H29" s="36">
        <v>100</v>
      </c>
      <c r="I29" s="23"/>
      <c r="J29" s="24">
        <f t="shared" ref="J29:J37" si="3">K29+L29</f>
        <v>319143</v>
      </c>
      <c r="K29" s="25"/>
      <c r="L29" s="25">
        <v>319143</v>
      </c>
      <c r="M29" s="48"/>
      <c r="N29" s="48"/>
      <c r="O29" s="48"/>
      <c r="P29" s="48"/>
    </row>
    <row r="30" spans="1:16" ht="55.5" customHeight="1">
      <c r="A30" s="26">
        <v>170703</v>
      </c>
      <c r="B30" s="27" t="s">
        <v>20</v>
      </c>
      <c r="C30" s="21">
        <v>6650</v>
      </c>
      <c r="D30" s="20" t="s">
        <v>21</v>
      </c>
      <c r="E30" s="22" t="s">
        <v>19</v>
      </c>
      <c r="F30" s="29" t="s">
        <v>61</v>
      </c>
      <c r="G30" s="23"/>
      <c r="H30" s="36"/>
      <c r="I30" s="23"/>
      <c r="J30" s="24">
        <f t="shared" si="3"/>
        <v>-560000</v>
      </c>
      <c r="K30" s="25">
        <v>-560000</v>
      </c>
      <c r="L30" s="25"/>
      <c r="M30" s="48"/>
      <c r="N30" s="48"/>
      <c r="O30" s="48"/>
      <c r="P30" s="48"/>
    </row>
    <row r="31" spans="1:16" ht="52.5" customHeight="1">
      <c r="A31" s="26">
        <v>170703</v>
      </c>
      <c r="B31" s="27" t="s">
        <v>20</v>
      </c>
      <c r="C31" s="21">
        <v>6650</v>
      </c>
      <c r="D31" s="20" t="s">
        <v>21</v>
      </c>
      <c r="E31" s="22" t="s">
        <v>19</v>
      </c>
      <c r="F31" s="29" t="s">
        <v>62</v>
      </c>
      <c r="G31" s="23">
        <v>743800</v>
      </c>
      <c r="H31" s="36">
        <v>100</v>
      </c>
      <c r="I31" s="23"/>
      <c r="J31" s="24">
        <f t="shared" si="3"/>
        <v>743800</v>
      </c>
      <c r="K31" s="25">
        <v>743800</v>
      </c>
      <c r="L31" s="25"/>
      <c r="M31" s="48"/>
      <c r="N31" s="48"/>
      <c r="O31" s="48"/>
      <c r="P31" s="48"/>
    </row>
    <row r="32" spans="1:16" ht="59.25" customHeight="1">
      <c r="A32" s="26">
        <v>170703</v>
      </c>
      <c r="B32" s="27" t="s">
        <v>20</v>
      </c>
      <c r="C32" s="21">
        <v>6650</v>
      </c>
      <c r="D32" s="20" t="s">
        <v>21</v>
      </c>
      <c r="E32" s="22" t="s">
        <v>19</v>
      </c>
      <c r="F32" s="29" t="s">
        <v>64</v>
      </c>
      <c r="G32" s="23"/>
      <c r="H32" s="36"/>
      <c r="I32" s="23"/>
      <c r="J32" s="24">
        <f t="shared" si="3"/>
        <v>-489100</v>
      </c>
      <c r="K32" s="25">
        <v>-489100</v>
      </c>
      <c r="L32" s="25"/>
      <c r="M32" s="48"/>
      <c r="N32" s="48"/>
      <c r="O32" s="48"/>
      <c r="P32" s="48"/>
    </row>
    <row r="33" spans="1:16" ht="65.25" customHeight="1">
      <c r="A33" s="26">
        <v>170703</v>
      </c>
      <c r="B33" s="27" t="s">
        <v>20</v>
      </c>
      <c r="C33" s="21">
        <v>6650</v>
      </c>
      <c r="D33" s="20" t="s">
        <v>21</v>
      </c>
      <c r="E33" s="22" t="s">
        <v>19</v>
      </c>
      <c r="F33" s="29" t="s">
        <v>65</v>
      </c>
      <c r="G33" s="23">
        <v>715500</v>
      </c>
      <c r="H33" s="36">
        <v>100</v>
      </c>
      <c r="I33" s="23"/>
      <c r="J33" s="24">
        <f t="shared" si="3"/>
        <v>715500</v>
      </c>
      <c r="K33" s="58">
        <v>715500</v>
      </c>
      <c r="L33" s="58"/>
      <c r="M33" s="48"/>
      <c r="N33" s="48"/>
      <c r="O33" s="48"/>
      <c r="P33" s="48"/>
    </row>
    <row r="34" spans="1:16" ht="36" customHeight="1">
      <c r="A34" s="26">
        <v>170703</v>
      </c>
      <c r="B34" s="27" t="s">
        <v>20</v>
      </c>
      <c r="C34" s="21">
        <v>6650</v>
      </c>
      <c r="D34" s="20" t="s">
        <v>21</v>
      </c>
      <c r="E34" s="22" t="s">
        <v>19</v>
      </c>
      <c r="F34" s="29" t="s">
        <v>66</v>
      </c>
      <c r="G34" s="23"/>
      <c r="H34" s="36"/>
      <c r="I34" s="23"/>
      <c r="J34" s="24">
        <f t="shared" si="3"/>
        <v>-464748</v>
      </c>
      <c r="K34" s="25">
        <v>-464748</v>
      </c>
      <c r="L34" s="25"/>
      <c r="M34" s="48"/>
      <c r="N34" s="48"/>
      <c r="O34" s="48"/>
      <c r="P34" s="48"/>
    </row>
    <row r="35" spans="1:16" ht="48" customHeight="1">
      <c r="A35" s="26">
        <v>170703</v>
      </c>
      <c r="B35" s="27" t="s">
        <v>20</v>
      </c>
      <c r="C35" s="21">
        <v>6650</v>
      </c>
      <c r="D35" s="20" t="s">
        <v>21</v>
      </c>
      <c r="E35" s="22" t="s">
        <v>19</v>
      </c>
      <c r="F35" s="29" t="s">
        <v>67</v>
      </c>
      <c r="G35" s="23">
        <v>258209</v>
      </c>
      <c r="H35" s="36">
        <v>100</v>
      </c>
      <c r="I35" s="23"/>
      <c r="J35" s="24">
        <f t="shared" si="3"/>
        <v>258209</v>
      </c>
      <c r="K35" s="25">
        <v>258209</v>
      </c>
      <c r="L35" s="25"/>
      <c r="M35" s="48"/>
      <c r="N35" s="48"/>
      <c r="O35" s="48"/>
      <c r="P35" s="48"/>
    </row>
    <row r="36" spans="1:16" ht="66" customHeight="1">
      <c r="A36" s="26">
        <v>170703</v>
      </c>
      <c r="B36" s="27" t="s">
        <v>20</v>
      </c>
      <c r="C36" s="21">
        <v>6650</v>
      </c>
      <c r="D36" s="20" t="s">
        <v>21</v>
      </c>
      <c r="E36" s="22" t="s">
        <v>19</v>
      </c>
      <c r="F36" s="16" t="s">
        <v>68</v>
      </c>
      <c r="G36" s="89">
        <v>50000</v>
      </c>
      <c r="H36" s="89">
        <v>100</v>
      </c>
      <c r="I36" s="17"/>
      <c r="J36" s="24">
        <f t="shared" si="3"/>
        <v>50000</v>
      </c>
      <c r="K36" s="25"/>
      <c r="L36" s="25">
        <v>50000</v>
      </c>
      <c r="M36" s="48"/>
      <c r="N36" s="48"/>
      <c r="O36" s="48"/>
      <c r="P36" s="48"/>
    </row>
    <row r="37" spans="1:16" ht="60" customHeight="1">
      <c r="A37" s="26">
        <v>170703</v>
      </c>
      <c r="B37" s="27" t="s">
        <v>20</v>
      </c>
      <c r="C37" s="21">
        <v>6650</v>
      </c>
      <c r="D37" s="20" t="s">
        <v>21</v>
      </c>
      <c r="E37" s="22" t="s">
        <v>19</v>
      </c>
      <c r="F37" s="16" t="s">
        <v>69</v>
      </c>
      <c r="G37" s="23">
        <v>50000</v>
      </c>
      <c r="H37" s="23">
        <v>100</v>
      </c>
      <c r="I37" s="23"/>
      <c r="J37" s="24">
        <f t="shared" si="3"/>
        <v>50000</v>
      </c>
      <c r="K37" s="25">
        <v>50000</v>
      </c>
      <c r="L37" s="25"/>
      <c r="M37" s="48"/>
      <c r="N37" s="48"/>
      <c r="O37" s="48"/>
      <c r="P37" s="48"/>
    </row>
    <row r="38" spans="1:16" ht="39.75" customHeight="1">
      <c r="A38" s="26">
        <v>170703</v>
      </c>
      <c r="B38" s="27" t="s">
        <v>20</v>
      </c>
      <c r="C38" s="21">
        <v>6650</v>
      </c>
      <c r="D38" s="20" t="s">
        <v>21</v>
      </c>
      <c r="E38" s="22" t="s">
        <v>19</v>
      </c>
      <c r="F38" s="16" t="s">
        <v>85</v>
      </c>
      <c r="G38" s="23"/>
      <c r="H38" s="36"/>
      <c r="I38" s="23"/>
      <c r="J38" s="24">
        <f t="shared" ref="J38:J53" si="4">K38+L38</f>
        <v>-500000</v>
      </c>
      <c r="K38" s="25"/>
      <c r="L38" s="25">
        <v>-500000</v>
      </c>
      <c r="M38" s="48"/>
      <c r="N38" s="48"/>
      <c r="O38" s="48"/>
      <c r="P38" s="48"/>
    </row>
    <row r="39" spans="1:16" ht="54" customHeight="1">
      <c r="A39" s="26">
        <v>170703</v>
      </c>
      <c r="B39" s="27" t="s">
        <v>20</v>
      </c>
      <c r="C39" s="21">
        <v>6650</v>
      </c>
      <c r="D39" s="20" t="s">
        <v>21</v>
      </c>
      <c r="E39" s="22" t="s">
        <v>19</v>
      </c>
      <c r="F39" s="16" t="s">
        <v>86</v>
      </c>
      <c r="G39" s="23">
        <v>3286436</v>
      </c>
      <c r="H39" s="36">
        <v>15.2</v>
      </c>
      <c r="I39" s="36">
        <v>84.8</v>
      </c>
      <c r="J39" s="24">
        <f t="shared" si="4"/>
        <v>500000</v>
      </c>
      <c r="K39" s="25"/>
      <c r="L39" s="25">
        <v>500000</v>
      </c>
      <c r="M39" s="48"/>
      <c r="N39" s="48"/>
      <c r="O39" s="48"/>
      <c r="P39" s="48"/>
    </row>
    <row r="40" spans="1:16" ht="35.25" customHeight="1">
      <c r="A40" s="26">
        <v>170703</v>
      </c>
      <c r="B40" s="27" t="s">
        <v>20</v>
      </c>
      <c r="C40" s="21">
        <v>6650</v>
      </c>
      <c r="D40" s="20" t="s">
        <v>21</v>
      </c>
      <c r="E40" s="22" t="s">
        <v>19</v>
      </c>
      <c r="F40" s="16" t="s">
        <v>87</v>
      </c>
      <c r="G40" s="23"/>
      <c r="H40" s="36"/>
      <c r="I40" s="23"/>
      <c r="J40" s="24">
        <f t="shared" si="4"/>
        <v>-669836</v>
      </c>
      <c r="K40" s="25">
        <v>-669836</v>
      </c>
      <c r="L40" s="25"/>
      <c r="M40" s="48"/>
      <c r="N40" s="48"/>
      <c r="O40" s="48"/>
      <c r="P40" s="48"/>
    </row>
    <row r="41" spans="1:16" ht="111" customHeight="1">
      <c r="A41" s="56" t="s">
        <v>11</v>
      </c>
      <c r="B41" s="4" t="s">
        <v>9</v>
      </c>
      <c r="C41" s="4" t="s">
        <v>10</v>
      </c>
      <c r="D41" s="4" t="s">
        <v>14</v>
      </c>
      <c r="E41" s="12" t="s">
        <v>8</v>
      </c>
      <c r="F41" s="82" t="s">
        <v>7</v>
      </c>
      <c r="G41" s="82" t="s">
        <v>1</v>
      </c>
      <c r="H41" s="82" t="s">
        <v>2</v>
      </c>
      <c r="I41" s="82" t="s">
        <v>3</v>
      </c>
      <c r="J41" s="82" t="s">
        <v>4</v>
      </c>
      <c r="K41" s="15" t="s">
        <v>39</v>
      </c>
      <c r="L41" s="15" t="s">
        <v>38</v>
      </c>
      <c r="M41" s="48"/>
      <c r="N41" s="48"/>
      <c r="O41" s="48"/>
      <c r="P41" s="48"/>
    </row>
    <row r="42" spans="1:16" ht="26.25" customHeight="1">
      <c r="A42" s="13">
        <v>1</v>
      </c>
      <c r="B42" s="57">
        <f>A42+1</f>
        <v>2</v>
      </c>
      <c r="C42" s="57">
        <f t="shared" ref="C42:L42" si="5">B42+1</f>
        <v>3</v>
      </c>
      <c r="D42" s="57">
        <f t="shared" si="5"/>
        <v>4</v>
      </c>
      <c r="E42" s="57">
        <f t="shared" si="5"/>
        <v>5</v>
      </c>
      <c r="F42" s="57">
        <f t="shared" si="5"/>
        <v>6</v>
      </c>
      <c r="G42" s="57">
        <f t="shared" si="5"/>
        <v>7</v>
      </c>
      <c r="H42" s="57">
        <f t="shared" si="5"/>
        <v>8</v>
      </c>
      <c r="I42" s="57">
        <f t="shared" si="5"/>
        <v>9</v>
      </c>
      <c r="J42" s="57">
        <f t="shared" si="5"/>
        <v>10</v>
      </c>
      <c r="K42" s="57">
        <f t="shared" si="5"/>
        <v>11</v>
      </c>
      <c r="L42" s="57">
        <f t="shared" si="5"/>
        <v>12</v>
      </c>
      <c r="M42" s="48"/>
      <c r="N42" s="48"/>
      <c r="O42" s="48"/>
      <c r="P42" s="48"/>
    </row>
    <row r="43" spans="1:16" ht="54.75" customHeight="1">
      <c r="A43" s="26">
        <v>170703</v>
      </c>
      <c r="B43" s="27" t="s">
        <v>20</v>
      </c>
      <c r="C43" s="21">
        <v>6650</v>
      </c>
      <c r="D43" s="20" t="s">
        <v>21</v>
      </c>
      <c r="E43" s="22" t="s">
        <v>19</v>
      </c>
      <c r="F43" s="16" t="s">
        <v>88</v>
      </c>
      <c r="G43" s="23">
        <v>669836</v>
      </c>
      <c r="H43" s="36">
        <v>100</v>
      </c>
      <c r="I43" s="23"/>
      <c r="J43" s="24">
        <f t="shared" si="4"/>
        <v>669836</v>
      </c>
      <c r="K43" s="25">
        <v>669836</v>
      </c>
      <c r="L43" s="25"/>
      <c r="M43" s="48"/>
      <c r="N43" s="48"/>
      <c r="O43" s="48"/>
      <c r="P43" s="48"/>
    </row>
    <row r="44" spans="1:16" ht="40.5" customHeight="1">
      <c r="A44" s="26">
        <v>170703</v>
      </c>
      <c r="B44" s="27" t="s">
        <v>20</v>
      </c>
      <c r="C44" s="21">
        <v>6650</v>
      </c>
      <c r="D44" s="20" t="s">
        <v>21</v>
      </c>
      <c r="E44" s="22" t="s">
        <v>19</v>
      </c>
      <c r="F44" s="16" t="s">
        <v>89</v>
      </c>
      <c r="G44" s="23"/>
      <c r="H44" s="36"/>
      <c r="I44" s="23"/>
      <c r="J44" s="24">
        <f t="shared" si="4"/>
        <v>-450000</v>
      </c>
      <c r="K44" s="25">
        <v>-450000</v>
      </c>
      <c r="L44" s="25"/>
      <c r="M44" s="48"/>
      <c r="N44" s="48"/>
      <c r="O44" s="48"/>
      <c r="P44" s="48"/>
    </row>
    <row r="45" spans="1:16" ht="49.5" customHeight="1">
      <c r="A45" s="26">
        <v>170703</v>
      </c>
      <c r="B45" s="27" t="s">
        <v>20</v>
      </c>
      <c r="C45" s="21">
        <v>6650</v>
      </c>
      <c r="D45" s="20" t="s">
        <v>21</v>
      </c>
      <c r="E45" s="22" t="s">
        <v>19</v>
      </c>
      <c r="F45" s="16" t="s">
        <v>90</v>
      </c>
      <c r="G45" s="23">
        <v>824712</v>
      </c>
      <c r="H45" s="36">
        <v>54.5</v>
      </c>
      <c r="I45" s="36">
        <v>45.5</v>
      </c>
      <c r="J45" s="24">
        <f t="shared" si="4"/>
        <v>450000</v>
      </c>
      <c r="K45" s="25">
        <v>450000</v>
      </c>
      <c r="L45" s="25"/>
      <c r="M45" s="48"/>
      <c r="N45" s="48"/>
      <c r="O45" s="48"/>
      <c r="P45" s="48"/>
    </row>
    <row r="46" spans="1:16" ht="37.5" customHeight="1">
      <c r="A46" s="26">
        <v>170703</v>
      </c>
      <c r="B46" s="27" t="s">
        <v>20</v>
      </c>
      <c r="C46" s="21">
        <v>6650</v>
      </c>
      <c r="D46" s="20" t="s">
        <v>21</v>
      </c>
      <c r="E46" s="22" t="s">
        <v>19</v>
      </c>
      <c r="F46" s="16" t="s">
        <v>91</v>
      </c>
      <c r="G46" s="23"/>
      <c r="H46" s="36"/>
      <c r="I46" s="23"/>
      <c r="J46" s="24">
        <f t="shared" si="4"/>
        <v>-35000</v>
      </c>
      <c r="K46" s="25">
        <v>-35000</v>
      </c>
      <c r="L46" s="25"/>
      <c r="M46" s="48"/>
      <c r="N46" s="48"/>
      <c r="O46" s="48"/>
      <c r="P46" s="48"/>
    </row>
    <row r="47" spans="1:16" ht="39" customHeight="1">
      <c r="A47" s="26">
        <v>170703</v>
      </c>
      <c r="B47" s="27" t="s">
        <v>20</v>
      </c>
      <c r="C47" s="21">
        <v>6650</v>
      </c>
      <c r="D47" s="20" t="s">
        <v>21</v>
      </c>
      <c r="E47" s="22" t="s">
        <v>19</v>
      </c>
      <c r="F47" s="16" t="s">
        <v>92</v>
      </c>
      <c r="G47" s="23">
        <v>35000</v>
      </c>
      <c r="H47" s="36">
        <v>100</v>
      </c>
      <c r="I47" s="23"/>
      <c r="J47" s="24">
        <f t="shared" si="4"/>
        <v>35000</v>
      </c>
      <c r="K47" s="25">
        <v>35000</v>
      </c>
      <c r="L47" s="25"/>
      <c r="M47" s="48"/>
      <c r="N47" s="48"/>
      <c r="O47" s="48"/>
      <c r="P47" s="48"/>
    </row>
    <row r="48" spans="1:16" ht="39.75" customHeight="1">
      <c r="A48" s="26">
        <v>170703</v>
      </c>
      <c r="B48" s="27" t="s">
        <v>20</v>
      </c>
      <c r="C48" s="21">
        <v>6650</v>
      </c>
      <c r="D48" s="20" t="s">
        <v>21</v>
      </c>
      <c r="E48" s="22" t="s">
        <v>19</v>
      </c>
      <c r="F48" s="16" t="s">
        <v>93</v>
      </c>
      <c r="G48" s="23"/>
      <c r="H48" s="36"/>
      <c r="I48" s="23"/>
      <c r="J48" s="24">
        <f t="shared" si="4"/>
        <v>-35000</v>
      </c>
      <c r="K48" s="25">
        <v>-35000</v>
      </c>
      <c r="L48" s="25"/>
      <c r="M48" s="48"/>
      <c r="N48" s="48"/>
      <c r="O48" s="48"/>
      <c r="P48" s="48"/>
    </row>
    <row r="49" spans="1:16" ht="52.5" customHeight="1">
      <c r="A49" s="26">
        <v>170703</v>
      </c>
      <c r="B49" s="27" t="s">
        <v>20</v>
      </c>
      <c r="C49" s="21">
        <v>6650</v>
      </c>
      <c r="D49" s="20" t="s">
        <v>21</v>
      </c>
      <c r="E49" s="22" t="s">
        <v>19</v>
      </c>
      <c r="F49" s="16" t="s">
        <v>94</v>
      </c>
      <c r="G49" s="23">
        <v>35000</v>
      </c>
      <c r="H49" s="36">
        <v>100</v>
      </c>
      <c r="I49" s="23"/>
      <c r="J49" s="24">
        <f t="shared" si="4"/>
        <v>35000</v>
      </c>
      <c r="K49" s="25">
        <v>35000</v>
      </c>
      <c r="L49" s="25"/>
      <c r="M49" s="48"/>
      <c r="N49" s="48"/>
      <c r="O49" s="48"/>
      <c r="P49" s="48"/>
    </row>
    <row r="50" spans="1:16" ht="36.75" customHeight="1">
      <c r="A50" s="26">
        <v>170703</v>
      </c>
      <c r="B50" s="27" t="s">
        <v>20</v>
      </c>
      <c r="C50" s="21">
        <v>6650</v>
      </c>
      <c r="D50" s="20" t="s">
        <v>21</v>
      </c>
      <c r="E50" s="22" t="s">
        <v>19</v>
      </c>
      <c r="F50" s="16" t="s">
        <v>101</v>
      </c>
      <c r="G50" s="23">
        <v>9715413</v>
      </c>
      <c r="H50" s="36">
        <v>93.8</v>
      </c>
      <c r="I50" s="36">
        <v>6.2</v>
      </c>
      <c r="J50" s="24">
        <f t="shared" si="4"/>
        <v>250000</v>
      </c>
      <c r="K50" s="25">
        <v>250000</v>
      </c>
      <c r="L50" s="25"/>
      <c r="M50" s="48"/>
      <c r="N50" s="48"/>
      <c r="O50" s="48"/>
      <c r="P50" s="48"/>
    </row>
    <row r="51" spans="1:16" ht="51.75" customHeight="1">
      <c r="A51" s="26">
        <v>170703</v>
      </c>
      <c r="B51" s="27" t="s">
        <v>20</v>
      </c>
      <c r="C51" s="21">
        <v>6650</v>
      </c>
      <c r="D51" s="20" t="s">
        <v>21</v>
      </c>
      <c r="E51" s="22" t="s">
        <v>19</v>
      </c>
      <c r="F51" s="66" t="s">
        <v>102</v>
      </c>
      <c r="G51" s="23"/>
      <c r="H51" s="36"/>
      <c r="I51" s="23"/>
      <c r="J51" s="24">
        <f t="shared" si="4"/>
        <v>-95000</v>
      </c>
      <c r="K51" s="25">
        <v>-95000</v>
      </c>
      <c r="L51" s="25"/>
      <c r="M51" s="48"/>
      <c r="N51" s="48"/>
      <c r="O51" s="48"/>
      <c r="P51" s="48"/>
    </row>
    <row r="52" spans="1:16" ht="39" customHeight="1">
      <c r="A52" s="26">
        <v>170703</v>
      </c>
      <c r="B52" s="27" t="s">
        <v>20</v>
      </c>
      <c r="C52" s="21">
        <v>6650</v>
      </c>
      <c r="D52" s="20" t="s">
        <v>21</v>
      </c>
      <c r="E52" s="22" t="s">
        <v>19</v>
      </c>
      <c r="F52" s="16" t="s">
        <v>103</v>
      </c>
      <c r="G52" s="23"/>
      <c r="H52" s="36"/>
      <c r="I52" s="23"/>
      <c r="J52" s="24">
        <f t="shared" si="4"/>
        <v>-40000</v>
      </c>
      <c r="K52" s="25">
        <v>-40000</v>
      </c>
      <c r="L52" s="25"/>
      <c r="M52" s="48"/>
      <c r="N52" s="48"/>
      <c r="O52" s="48"/>
      <c r="P52" s="48"/>
    </row>
    <row r="53" spans="1:16" ht="48.75" customHeight="1">
      <c r="A53" s="26">
        <v>170703</v>
      </c>
      <c r="B53" s="27" t="s">
        <v>20</v>
      </c>
      <c r="C53" s="21">
        <v>6650</v>
      </c>
      <c r="D53" s="20" t="s">
        <v>21</v>
      </c>
      <c r="E53" s="22" t="s">
        <v>19</v>
      </c>
      <c r="F53" s="16" t="s">
        <v>104</v>
      </c>
      <c r="G53" s="23"/>
      <c r="H53" s="36"/>
      <c r="I53" s="23"/>
      <c r="J53" s="24">
        <f t="shared" si="4"/>
        <v>-70000</v>
      </c>
      <c r="K53" s="25">
        <v>-70000</v>
      </c>
      <c r="L53" s="25"/>
      <c r="M53" s="48"/>
      <c r="N53" s="48"/>
      <c r="O53" s="48"/>
      <c r="P53" s="48"/>
    </row>
    <row r="54" spans="1:16" ht="39" customHeight="1">
      <c r="A54" s="26">
        <v>170703</v>
      </c>
      <c r="B54" s="27" t="s">
        <v>20</v>
      </c>
      <c r="C54" s="21">
        <v>6650</v>
      </c>
      <c r="D54" s="20" t="s">
        <v>21</v>
      </c>
      <c r="E54" s="22" t="s">
        <v>19</v>
      </c>
      <c r="F54" s="16" t="s">
        <v>105</v>
      </c>
      <c r="G54" s="23"/>
      <c r="H54" s="36"/>
      <c r="I54" s="23"/>
      <c r="J54" s="24">
        <f t="shared" ref="J54:J76" si="6">K54+L54</f>
        <v>-13184</v>
      </c>
      <c r="K54" s="25">
        <v>-13184</v>
      </c>
      <c r="L54" s="25"/>
      <c r="M54" s="48"/>
      <c r="N54" s="48"/>
      <c r="O54" s="48"/>
      <c r="P54" s="48"/>
    </row>
    <row r="55" spans="1:16" ht="38.25" customHeight="1">
      <c r="A55" s="26">
        <v>170703</v>
      </c>
      <c r="B55" s="27" t="s">
        <v>20</v>
      </c>
      <c r="C55" s="21">
        <v>6650</v>
      </c>
      <c r="D55" s="20" t="s">
        <v>21</v>
      </c>
      <c r="E55" s="22" t="s">
        <v>19</v>
      </c>
      <c r="F55" s="16" t="s">
        <v>106</v>
      </c>
      <c r="G55" s="23"/>
      <c r="H55" s="36"/>
      <c r="I55" s="23"/>
      <c r="J55" s="24">
        <f t="shared" si="6"/>
        <v>-8840</v>
      </c>
      <c r="K55" s="25">
        <v>-8840</v>
      </c>
      <c r="L55" s="25"/>
      <c r="M55" s="48"/>
      <c r="N55" s="48"/>
      <c r="O55" s="48"/>
      <c r="P55" s="48"/>
    </row>
    <row r="56" spans="1:16" ht="47.25" customHeight="1">
      <c r="A56" s="26">
        <v>170703</v>
      </c>
      <c r="B56" s="27" t="s">
        <v>20</v>
      </c>
      <c r="C56" s="21">
        <v>6650</v>
      </c>
      <c r="D56" s="20" t="s">
        <v>21</v>
      </c>
      <c r="E56" s="22" t="s">
        <v>19</v>
      </c>
      <c r="F56" s="16" t="s">
        <v>107</v>
      </c>
      <c r="G56" s="23"/>
      <c r="H56" s="36"/>
      <c r="I56" s="23"/>
      <c r="J56" s="24">
        <f t="shared" si="6"/>
        <v>-28200</v>
      </c>
      <c r="K56" s="25">
        <v>-28200</v>
      </c>
      <c r="L56" s="25"/>
      <c r="M56" s="48"/>
      <c r="N56" s="48"/>
      <c r="O56" s="48"/>
      <c r="P56" s="48"/>
    </row>
    <row r="57" spans="1:16" ht="36.75" customHeight="1">
      <c r="A57" s="26">
        <v>170703</v>
      </c>
      <c r="B57" s="27" t="s">
        <v>20</v>
      </c>
      <c r="C57" s="21">
        <v>6650</v>
      </c>
      <c r="D57" s="20" t="s">
        <v>21</v>
      </c>
      <c r="E57" s="22" t="s">
        <v>19</v>
      </c>
      <c r="F57" s="16" t="s">
        <v>108</v>
      </c>
      <c r="G57" s="23"/>
      <c r="H57" s="36"/>
      <c r="I57" s="23"/>
      <c r="J57" s="24">
        <f t="shared" si="6"/>
        <v>-27516</v>
      </c>
      <c r="K57" s="25">
        <v>-27516</v>
      </c>
      <c r="L57" s="25"/>
      <c r="M57" s="48"/>
      <c r="N57" s="48"/>
      <c r="O57" s="48"/>
      <c r="P57" s="48"/>
    </row>
    <row r="58" spans="1:16" ht="43.5" customHeight="1">
      <c r="A58" s="26">
        <v>170703</v>
      </c>
      <c r="B58" s="27" t="s">
        <v>20</v>
      </c>
      <c r="C58" s="21">
        <v>6650</v>
      </c>
      <c r="D58" s="20" t="s">
        <v>21</v>
      </c>
      <c r="E58" s="22" t="s">
        <v>19</v>
      </c>
      <c r="F58" s="16" t="s">
        <v>109</v>
      </c>
      <c r="G58" s="23"/>
      <c r="H58" s="36"/>
      <c r="I58" s="23"/>
      <c r="J58" s="24">
        <f t="shared" si="6"/>
        <v>-28200</v>
      </c>
      <c r="K58" s="25">
        <v>-28200</v>
      </c>
      <c r="L58" s="25"/>
      <c r="M58" s="48"/>
      <c r="N58" s="48"/>
      <c r="O58" s="48"/>
      <c r="P58" s="48"/>
    </row>
    <row r="59" spans="1:16" ht="103.5" hidden="1" customHeight="1">
      <c r="A59" s="56" t="s">
        <v>11</v>
      </c>
      <c r="B59" s="4" t="s">
        <v>9</v>
      </c>
      <c r="C59" s="4" t="s">
        <v>10</v>
      </c>
      <c r="D59" s="4" t="s">
        <v>14</v>
      </c>
      <c r="E59" s="12" t="s">
        <v>8</v>
      </c>
      <c r="F59" s="82" t="s">
        <v>7</v>
      </c>
      <c r="G59" s="82" t="s">
        <v>1</v>
      </c>
      <c r="H59" s="82" t="s">
        <v>2</v>
      </c>
      <c r="I59" s="82" t="s">
        <v>3</v>
      </c>
      <c r="J59" s="82" t="s">
        <v>4</v>
      </c>
      <c r="K59" s="15" t="s">
        <v>39</v>
      </c>
      <c r="L59" s="15" t="s">
        <v>38</v>
      </c>
      <c r="M59" s="48"/>
      <c r="N59" s="48"/>
      <c r="O59" s="48"/>
      <c r="P59" s="48"/>
    </row>
    <row r="60" spans="1:16" ht="30" hidden="1" customHeight="1">
      <c r="A60" s="13">
        <v>1</v>
      </c>
      <c r="B60" s="57">
        <f>A60+1</f>
        <v>2</v>
      </c>
      <c r="C60" s="57">
        <f t="shared" ref="C60:L60" si="7">B60+1</f>
        <v>3</v>
      </c>
      <c r="D60" s="57">
        <f t="shared" si="7"/>
        <v>4</v>
      </c>
      <c r="E60" s="57">
        <f t="shared" si="7"/>
        <v>5</v>
      </c>
      <c r="F60" s="57">
        <f t="shared" si="7"/>
        <v>6</v>
      </c>
      <c r="G60" s="57">
        <f t="shared" si="7"/>
        <v>7</v>
      </c>
      <c r="H60" s="57">
        <f t="shared" si="7"/>
        <v>8</v>
      </c>
      <c r="I60" s="57">
        <f t="shared" si="7"/>
        <v>9</v>
      </c>
      <c r="J60" s="57">
        <f t="shared" si="7"/>
        <v>10</v>
      </c>
      <c r="K60" s="57">
        <f t="shared" si="7"/>
        <v>11</v>
      </c>
      <c r="L60" s="57">
        <f t="shared" si="7"/>
        <v>12</v>
      </c>
      <c r="M60" s="48"/>
      <c r="N60" s="48"/>
      <c r="O60" s="48"/>
      <c r="P60" s="48"/>
    </row>
    <row r="61" spans="1:16" ht="34.5" customHeight="1">
      <c r="A61" s="26">
        <v>250404</v>
      </c>
      <c r="B61" s="27" t="s">
        <v>74</v>
      </c>
      <c r="C61" s="21">
        <v>8600</v>
      </c>
      <c r="D61" s="20" t="s">
        <v>75</v>
      </c>
      <c r="E61" s="59" t="s">
        <v>73</v>
      </c>
      <c r="F61" s="83" t="s">
        <v>76</v>
      </c>
      <c r="G61" s="60"/>
      <c r="H61" s="36"/>
      <c r="I61" s="23"/>
      <c r="J61" s="24">
        <f t="shared" si="6"/>
        <v>-3526</v>
      </c>
      <c r="K61" s="58"/>
      <c r="L61" s="58">
        <v>-3526</v>
      </c>
      <c r="M61" s="47"/>
      <c r="N61" s="47"/>
      <c r="O61" s="47">
        <f>L61+L63+L64+L65+L66+L67+L68+L69+L72+L73+L74+L75+L76</f>
        <v>31733</v>
      </c>
      <c r="P61" s="47"/>
    </row>
    <row r="62" spans="1:16" ht="34.5" customHeight="1">
      <c r="A62" s="26">
        <v>250404</v>
      </c>
      <c r="B62" s="27" t="s">
        <v>74</v>
      </c>
      <c r="C62" s="21">
        <v>8600</v>
      </c>
      <c r="D62" s="20" t="s">
        <v>75</v>
      </c>
      <c r="E62" s="59" t="s">
        <v>73</v>
      </c>
      <c r="F62" s="59" t="s">
        <v>125</v>
      </c>
      <c r="G62" s="60"/>
      <c r="H62" s="36"/>
      <c r="I62" s="23"/>
      <c r="J62" s="24">
        <f t="shared" si="6"/>
        <v>-4</v>
      </c>
      <c r="K62" s="58"/>
      <c r="L62" s="58">
        <v>-4</v>
      </c>
      <c r="M62" s="47"/>
      <c r="N62" s="47"/>
      <c r="O62" s="47"/>
      <c r="P62" s="47"/>
    </row>
    <row r="63" spans="1:16" ht="34.5" customHeight="1">
      <c r="A63" s="26">
        <v>250404</v>
      </c>
      <c r="B63" s="27" t="s">
        <v>74</v>
      </c>
      <c r="C63" s="21">
        <v>8600</v>
      </c>
      <c r="D63" s="20" t="s">
        <v>75</v>
      </c>
      <c r="E63" s="59" t="s">
        <v>73</v>
      </c>
      <c r="F63" s="90" t="s">
        <v>126</v>
      </c>
      <c r="G63" s="60"/>
      <c r="H63" s="36"/>
      <c r="I63" s="23"/>
      <c r="J63" s="24">
        <f t="shared" si="6"/>
        <v>-5130</v>
      </c>
      <c r="K63" s="58"/>
      <c r="L63" s="58">
        <v>-5130</v>
      </c>
      <c r="M63" s="48"/>
      <c r="N63" s="48"/>
      <c r="O63" s="48"/>
      <c r="P63" s="48"/>
    </row>
    <row r="64" spans="1:16" ht="34.5" customHeight="1">
      <c r="A64" s="26">
        <v>250404</v>
      </c>
      <c r="B64" s="27" t="s">
        <v>74</v>
      </c>
      <c r="C64" s="21">
        <v>8600</v>
      </c>
      <c r="D64" s="20" t="s">
        <v>75</v>
      </c>
      <c r="E64" s="59" t="s">
        <v>73</v>
      </c>
      <c r="F64" s="91" t="s">
        <v>78</v>
      </c>
      <c r="G64" s="60"/>
      <c r="H64" s="61"/>
      <c r="I64" s="62"/>
      <c r="J64" s="63">
        <f t="shared" si="6"/>
        <v>-3530</v>
      </c>
      <c r="K64" s="58"/>
      <c r="L64" s="58">
        <v>-3530</v>
      </c>
      <c r="M64" s="48"/>
      <c r="N64" s="48"/>
      <c r="O64" s="48"/>
      <c r="P64" s="48"/>
    </row>
    <row r="65" spans="1:16" ht="34.5" customHeight="1">
      <c r="A65" s="26">
        <v>250404</v>
      </c>
      <c r="B65" s="27" t="s">
        <v>74</v>
      </c>
      <c r="C65" s="21">
        <v>8600</v>
      </c>
      <c r="D65" s="20" t="s">
        <v>75</v>
      </c>
      <c r="E65" s="59" t="s">
        <v>73</v>
      </c>
      <c r="F65" s="91" t="s">
        <v>77</v>
      </c>
      <c r="G65" s="60"/>
      <c r="H65" s="36"/>
      <c r="I65" s="23"/>
      <c r="J65" s="63">
        <f>K65+L65</f>
        <v>3847</v>
      </c>
      <c r="K65" s="25"/>
      <c r="L65" s="23">
        <v>3847</v>
      </c>
      <c r="M65" s="48"/>
      <c r="N65" s="48"/>
      <c r="O65" s="48"/>
      <c r="P65" s="48"/>
    </row>
    <row r="66" spans="1:16" ht="34.5" customHeight="1">
      <c r="A66" s="26">
        <v>250404</v>
      </c>
      <c r="B66" s="27" t="s">
        <v>74</v>
      </c>
      <c r="C66" s="21">
        <v>8600</v>
      </c>
      <c r="D66" s="20" t="s">
        <v>75</v>
      </c>
      <c r="E66" s="59" t="s">
        <v>73</v>
      </c>
      <c r="F66" s="91" t="s">
        <v>77</v>
      </c>
      <c r="G66" s="60"/>
      <c r="H66" s="36"/>
      <c r="I66" s="23"/>
      <c r="J66" s="63">
        <f t="shared" si="6"/>
        <v>3527</v>
      </c>
      <c r="K66" s="25"/>
      <c r="L66" s="23">
        <v>3527</v>
      </c>
      <c r="M66" s="48"/>
      <c r="N66" s="48"/>
      <c r="O66" s="48"/>
      <c r="P66" s="48"/>
    </row>
    <row r="67" spans="1:16" ht="34.5" customHeight="1">
      <c r="A67" s="26">
        <v>250404</v>
      </c>
      <c r="B67" s="27" t="s">
        <v>74</v>
      </c>
      <c r="C67" s="21">
        <v>8600</v>
      </c>
      <c r="D67" s="20" t="s">
        <v>75</v>
      </c>
      <c r="E67" s="59" t="s">
        <v>73</v>
      </c>
      <c r="F67" s="91" t="s">
        <v>79</v>
      </c>
      <c r="G67" s="60"/>
      <c r="H67" s="36"/>
      <c r="I67" s="23"/>
      <c r="J67" s="63">
        <f t="shared" si="6"/>
        <v>3847</v>
      </c>
      <c r="K67" s="25"/>
      <c r="L67" s="23">
        <v>3847</v>
      </c>
      <c r="M67" s="48"/>
      <c r="N67" s="48"/>
      <c r="O67" s="48"/>
      <c r="P67" s="48"/>
    </row>
    <row r="68" spans="1:16" ht="34.5" customHeight="1">
      <c r="A68" s="26">
        <v>250404</v>
      </c>
      <c r="B68" s="27" t="s">
        <v>74</v>
      </c>
      <c r="C68" s="21">
        <v>8600</v>
      </c>
      <c r="D68" s="20" t="s">
        <v>75</v>
      </c>
      <c r="E68" s="59" t="s">
        <v>73</v>
      </c>
      <c r="F68" s="91" t="s">
        <v>80</v>
      </c>
      <c r="G68" s="60"/>
      <c r="H68" s="36"/>
      <c r="I68" s="23"/>
      <c r="J68" s="63">
        <f t="shared" si="6"/>
        <v>4488</v>
      </c>
      <c r="K68" s="25"/>
      <c r="L68" s="23">
        <v>4488</v>
      </c>
      <c r="M68" s="48"/>
      <c r="N68" s="48"/>
      <c r="O68" s="48"/>
      <c r="P68" s="48"/>
    </row>
    <row r="69" spans="1:16" ht="34.5" customHeight="1">
      <c r="A69" s="26">
        <v>250404</v>
      </c>
      <c r="B69" s="27" t="s">
        <v>74</v>
      </c>
      <c r="C69" s="21">
        <v>8600</v>
      </c>
      <c r="D69" s="20" t="s">
        <v>75</v>
      </c>
      <c r="E69" s="59" t="s">
        <v>73</v>
      </c>
      <c r="F69" s="91" t="s">
        <v>80</v>
      </c>
      <c r="G69" s="60"/>
      <c r="H69" s="36"/>
      <c r="I69" s="23"/>
      <c r="J69" s="63">
        <f t="shared" si="6"/>
        <v>4488</v>
      </c>
      <c r="K69" s="25"/>
      <c r="L69" s="23">
        <v>4488</v>
      </c>
      <c r="M69" s="48"/>
      <c r="N69" s="48"/>
      <c r="O69" s="48"/>
      <c r="P69" s="48"/>
    </row>
    <row r="70" spans="1:16" ht="97.5" customHeight="1">
      <c r="A70" s="56" t="s">
        <v>11</v>
      </c>
      <c r="B70" s="4" t="s">
        <v>9</v>
      </c>
      <c r="C70" s="4" t="s">
        <v>10</v>
      </c>
      <c r="D70" s="4" t="s">
        <v>14</v>
      </c>
      <c r="E70" s="12" t="s">
        <v>8</v>
      </c>
      <c r="F70" s="82" t="s">
        <v>7</v>
      </c>
      <c r="G70" s="82" t="s">
        <v>1</v>
      </c>
      <c r="H70" s="82" t="s">
        <v>2</v>
      </c>
      <c r="I70" s="82" t="s">
        <v>3</v>
      </c>
      <c r="J70" s="82" t="s">
        <v>4</v>
      </c>
      <c r="K70" s="15" t="s">
        <v>39</v>
      </c>
      <c r="L70" s="15" t="s">
        <v>38</v>
      </c>
      <c r="M70" s="48"/>
      <c r="N70" s="48"/>
      <c r="O70" s="48"/>
      <c r="P70" s="48"/>
    </row>
    <row r="71" spans="1:16" ht="20.25" customHeight="1">
      <c r="A71" s="13">
        <v>1</v>
      </c>
      <c r="B71" s="57">
        <f t="shared" ref="B71:L71" si="8">A71+1</f>
        <v>2</v>
      </c>
      <c r="C71" s="57">
        <f t="shared" si="8"/>
        <v>3</v>
      </c>
      <c r="D71" s="57">
        <f t="shared" si="8"/>
        <v>4</v>
      </c>
      <c r="E71" s="57">
        <f t="shared" si="8"/>
        <v>5</v>
      </c>
      <c r="F71" s="57">
        <f t="shared" si="8"/>
        <v>6</v>
      </c>
      <c r="G71" s="57">
        <f t="shared" si="8"/>
        <v>7</v>
      </c>
      <c r="H71" s="57">
        <f t="shared" si="8"/>
        <v>8</v>
      </c>
      <c r="I71" s="57">
        <f t="shared" si="8"/>
        <v>9</v>
      </c>
      <c r="J71" s="57">
        <f t="shared" si="8"/>
        <v>10</v>
      </c>
      <c r="K71" s="57">
        <f t="shared" si="8"/>
        <v>11</v>
      </c>
      <c r="L71" s="57">
        <f t="shared" si="8"/>
        <v>12</v>
      </c>
      <c r="M71" s="48"/>
      <c r="N71" s="48"/>
      <c r="O71" s="48"/>
      <c r="P71" s="48"/>
    </row>
    <row r="72" spans="1:16" ht="34.5" customHeight="1">
      <c r="A72" s="26">
        <v>250404</v>
      </c>
      <c r="B72" s="27" t="s">
        <v>74</v>
      </c>
      <c r="C72" s="21">
        <v>8600</v>
      </c>
      <c r="D72" s="20" t="s">
        <v>75</v>
      </c>
      <c r="E72" s="59" t="s">
        <v>73</v>
      </c>
      <c r="F72" s="83" t="s">
        <v>81</v>
      </c>
      <c r="G72" s="60"/>
      <c r="H72" s="36"/>
      <c r="I72" s="23"/>
      <c r="J72" s="63">
        <f t="shared" si="6"/>
        <v>5129</v>
      </c>
      <c r="K72" s="25"/>
      <c r="L72" s="23">
        <v>5129</v>
      </c>
      <c r="M72" s="48"/>
      <c r="N72" s="48"/>
      <c r="O72" s="48"/>
      <c r="P72" s="48"/>
    </row>
    <row r="73" spans="1:16" ht="34.5" customHeight="1">
      <c r="A73" s="26">
        <v>250404</v>
      </c>
      <c r="B73" s="27" t="s">
        <v>74</v>
      </c>
      <c r="C73" s="21">
        <v>8600</v>
      </c>
      <c r="D73" s="20" t="s">
        <v>75</v>
      </c>
      <c r="E73" s="59" t="s">
        <v>73</v>
      </c>
      <c r="F73" s="83" t="s">
        <v>82</v>
      </c>
      <c r="G73" s="60"/>
      <c r="H73" s="36"/>
      <c r="I73" s="23"/>
      <c r="J73" s="63">
        <f t="shared" si="6"/>
        <v>5129</v>
      </c>
      <c r="K73" s="25"/>
      <c r="L73" s="23">
        <v>5129</v>
      </c>
      <c r="M73" s="48"/>
      <c r="N73" s="48"/>
      <c r="O73" s="48"/>
      <c r="P73" s="48"/>
    </row>
    <row r="74" spans="1:16" ht="34.5" customHeight="1">
      <c r="A74" s="26">
        <v>250404</v>
      </c>
      <c r="B74" s="27" t="s">
        <v>74</v>
      </c>
      <c r="C74" s="21">
        <v>8600</v>
      </c>
      <c r="D74" s="20" t="s">
        <v>75</v>
      </c>
      <c r="E74" s="59" t="s">
        <v>73</v>
      </c>
      <c r="F74" s="83" t="s">
        <v>83</v>
      </c>
      <c r="G74" s="60"/>
      <c r="H74" s="36"/>
      <c r="I74" s="23"/>
      <c r="J74" s="63">
        <f t="shared" si="6"/>
        <v>4488</v>
      </c>
      <c r="K74" s="25"/>
      <c r="L74" s="23">
        <v>4488</v>
      </c>
      <c r="M74" s="48"/>
      <c r="N74" s="48"/>
      <c r="O74" s="48"/>
      <c r="P74" s="48"/>
    </row>
    <row r="75" spans="1:16" ht="34.5" customHeight="1">
      <c r="A75" s="26">
        <v>250404</v>
      </c>
      <c r="B75" s="27" t="s">
        <v>74</v>
      </c>
      <c r="C75" s="21">
        <v>8600</v>
      </c>
      <c r="D75" s="20" t="s">
        <v>75</v>
      </c>
      <c r="E75" s="59" t="s">
        <v>73</v>
      </c>
      <c r="F75" s="83" t="s">
        <v>120</v>
      </c>
      <c r="G75" s="60"/>
      <c r="H75" s="36"/>
      <c r="I75" s="23"/>
      <c r="J75" s="63">
        <f t="shared" si="6"/>
        <v>3847</v>
      </c>
      <c r="K75" s="25"/>
      <c r="L75" s="23">
        <v>3847</v>
      </c>
      <c r="M75" s="48"/>
      <c r="N75" s="48"/>
      <c r="O75" s="48"/>
      <c r="P75" s="48"/>
    </row>
    <row r="76" spans="1:16" ht="34.5" customHeight="1">
      <c r="A76" s="26">
        <v>250404</v>
      </c>
      <c r="B76" s="27" t="s">
        <v>74</v>
      </c>
      <c r="C76" s="21">
        <v>8600</v>
      </c>
      <c r="D76" s="20" t="s">
        <v>75</v>
      </c>
      <c r="E76" s="59" t="s">
        <v>73</v>
      </c>
      <c r="F76" s="83" t="s">
        <v>84</v>
      </c>
      <c r="G76" s="60"/>
      <c r="H76" s="36"/>
      <c r="I76" s="23"/>
      <c r="J76" s="24">
        <f t="shared" si="6"/>
        <v>5129</v>
      </c>
      <c r="K76" s="25"/>
      <c r="L76" s="23">
        <v>5129</v>
      </c>
      <c r="M76" s="48"/>
      <c r="N76" s="48"/>
      <c r="O76" s="48"/>
      <c r="P76" s="48"/>
    </row>
    <row r="77" spans="1:16" ht="87.75" hidden="1" customHeight="1">
      <c r="A77" s="56" t="s">
        <v>11</v>
      </c>
      <c r="B77" s="4" t="s">
        <v>9</v>
      </c>
      <c r="C77" s="4" t="s">
        <v>10</v>
      </c>
      <c r="D77" s="4" t="s">
        <v>14</v>
      </c>
      <c r="E77" s="12" t="s">
        <v>8</v>
      </c>
      <c r="F77" s="84" t="s">
        <v>7</v>
      </c>
      <c r="G77" s="82" t="s">
        <v>1</v>
      </c>
      <c r="H77" s="84" t="s">
        <v>2</v>
      </c>
      <c r="I77" s="84" t="s">
        <v>3</v>
      </c>
      <c r="J77" s="84" t="s">
        <v>4</v>
      </c>
      <c r="K77" s="64" t="s">
        <v>39</v>
      </c>
      <c r="L77" s="64" t="s">
        <v>38</v>
      </c>
      <c r="M77" s="48"/>
      <c r="N77" s="48"/>
      <c r="O77" s="48"/>
      <c r="P77" s="48"/>
    </row>
    <row r="78" spans="1:16" ht="24" hidden="1" customHeight="1">
      <c r="A78" s="13">
        <v>1</v>
      </c>
      <c r="B78" s="57">
        <f>A78+1</f>
        <v>2</v>
      </c>
      <c r="C78" s="57">
        <f t="shared" ref="C78:L78" si="9">B78+1</f>
        <v>3</v>
      </c>
      <c r="D78" s="57">
        <f t="shared" si="9"/>
        <v>4</v>
      </c>
      <c r="E78" s="57">
        <f t="shared" si="9"/>
        <v>5</v>
      </c>
      <c r="F78" s="57">
        <f t="shared" si="9"/>
        <v>6</v>
      </c>
      <c r="G78" s="57">
        <f t="shared" si="9"/>
        <v>7</v>
      </c>
      <c r="H78" s="57">
        <f t="shared" si="9"/>
        <v>8</v>
      </c>
      <c r="I78" s="57">
        <f t="shared" si="9"/>
        <v>9</v>
      </c>
      <c r="J78" s="57">
        <f t="shared" si="9"/>
        <v>10</v>
      </c>
      <c r="K78" s="57">
        <f t="shared" si="9"/>
        <v>11</v>
      </c>
      <c r="L78" s="57">
        <f t="shared" si="9"/>
        <v>12</v>
      </c>
      <c r="M78" s="48"/>
      <c r="N78" s="48"/>
      <c r="O78" s="48"/>
      <c r="P78" s="48"/>
    </row>
    <row r="79" spans="1:16" ht="35.25" customHeight="1">
      <c r="A79" s="26"/>
      <c r="B79" s="30">
        <v>1000000</v>
      </c>
      <c r="C79" s="22"/>
      <c r="D79" s="20"/>
      <c r="E79" s="93" t="s">
        <v>31</v>
      </c>
      <c r="F79" s="94"/>
      <c r="G79" s="24"/>
      <c r="H79" s="39"/>
      <c r="I79" s="24"/>
      <c r="J79" s="24">
        <f>J80</f>
        <v>388471</v>
      </c>
      <c r="K79" s="24">
        <f>K80</f>
        <v>159969</v>
      </c>
      <c r="L79" s="24">
        <f>L80</f>
        <v>228502</v>
      </c>
      <c r="M79" s="48"/>
      <c r="N79" s="48"/>
      <c r="O79" s="48"/>
      <c r="P79" s="48"/>
    </row>
    <row r="80" spans="1:16" ht="35.25" customHeight="1">
      <c r="A80" s="26"/>
      <c r="B80" s="30">
        <v>1010000</v>
      </c>
      <c r="C80" s="22"/>
      <c r="D80" s="20"/>
      <c r="E80" s="93" t="s">
        <v>32</v>
      </c>
      <c r="F80" s="94"/>
      <c r="G80" s="24"/>
      <c r="H80" s="39"/>
      <c r="I80" s="24"/>
      <c r="J80" s="24">
        <f>J81+J82+J83+J84+J85+J86+J87</f>
        <v>388471</v>
      </c>
      <c r="K80" s="24">
        <f>K81+K82+K83+K84+K85+K86+K87</f>
        <v>159969</v>
      </c>
      <c r="L80" s="24">
        <f>L81+L82+L83+L84+L85+L86+L87</f>
        <v>228502</v>
      </c>
      <c r="M80" s="48"/>
      <c r="N80" s="48"/>
      <c r="O80" s="48"/>
      <c r="P80" s="48"/>
    </row>
    <row r="81" spans="1:16" ht="72" customHeight="1">
      <c r="A81" s="42" t="s">
        <v>44</v>
      </c>
      <c r="B81" s="45">
        <v>1011020</v>
      </c>
      <c r="C81" s="43">
        <v>1020</v>
      </c>
      <c r="D81" s="86" t="s">
        <v>22</v>
      </c>
      <c r="E81" s="22" t="s">
        <v>45</v>
      </c>
      <c r="F81" s="46" t="s">
        <v>13</v>
      </c>
      <c r="G81" s="24"/>
      <c r="H81" s="39"/>
      <c r="I81" s="24"/>
      <c r="J81" s="24">
        <f>K81+L81</f>
        <v>-2000</v>
      </c>
      <c r="K81" s="23">
        <v>-2000</v>
      </c>
      <c r="L81" s="24"/>
      <c r="M81" s="47"/>
      <c r="N81" s="47">
        <f>K81</f>
        <v>-2000</v>
      </c>
      <c r="O81" s="48"/>
      <c r="P81" s="48"/>
    </row>
    <row r="82" spans="1:16" ht="29.25" customHeight="1">
      <c r="A82" s="42" t="s">
        <v>46</v>
      </c>
      <c r="B82" s="45">
        <v>1011190</v>
      </c>
      <c r="C82" s="43">
        <v>1190</v>
      </c>
      <c r="D82" s="86" t="s">
        <v>47</v>
      </c>
      <c r="E82" s="22" t="s">
        <v>48</v>
      </c>
      <c r="F82" s="46" t="s">
        <v>13</v>
      </c>
      <c r="G82" s="24"/>
      <c r="H82" s="39"/>
      <c r="I82" s="24"/>
      <c r="J82" s="24">
        <f>K82+L82</f>
        <v>-2070</v>
      </c>
      <c r="K82" s="23">
        <v>-2070</v>
      </c>
      <c r="L82" s="24"/>
      <c r="M82" s="47"/>
      <c r="N82" s="47">
        <f>K82</f>
        <v>-2070</v>
      </c>
      <c r="O82" s="48"/>
      <c r="P82" s="48"/>
    </row>
    <row r="83" spans="1:16" ht="44.25" customHeight="1">
      <c r="A83" s="26">
        <v>150101</v>
      </c>
      <c r="B83" s="27" t="s">
        <v>37</v>
      </c>
      <c r="C83" s="21">
        <v>6310</v>
      </c>
      <c r="D83" s="20" t="s">
        <v>6</v>
      </c>
      <c r="E83" s="22" t="s">
        <v>5</v>
      </c>
      <c r="F83" s="50" t="s">
        <v>100</v>
      </c>
      <c r="G83" s="24"/>
      <c r="H83" s="39"/>
      <c r="I83" s="24"/>
      <c r="J83" s="24">
        <f t="shared" ref="J83:J95" si="10">K83+L83</f>
        <v>-37348</v>
      </c>
      <c r="K83" s="25">
        <v>-440103</v>
      </c>
      <c r="L83" s="25">
        <v>402755</v>
      </c>
      <c r="M83" s="47">
        <v>3142</v>
      </c>
      <c r="N83" s="47">
        <f>K83</f>
        <v>-440103</v>
      </c>
      <c r="O83" s="47">
        <f>L83</f>
        <v>402755</v>
      </c>
      <c r="P83" s="47">
        <f>SUM(N83:O83)</f>
        <v>-37348</v>
      </c>
    </row>
    <row r="84" spans="1:16" ht="54.75" customHeight="1">
      <c r="A84" s="26">
        <v>150110</v>
      </c>
      <c r="B84" s="27" t="s">
        <v>24</v>
      </c>
      <c r="C84" s="22">
        <v>6330</v>
      </c>
      <c r="D84" s="20" t="s">
        <v>22</v>
      </c>
      <c r="E84" s="22" t="s">
        <v>23</v>
      </c>
      <c r="F84" s="51" t="s">
        <v>95</v>
      </c>
      <c r="G84" s="23"/>
      <c r="H84" s="36"/>
      <c r="I84" s="23"/>
      <c r="J84" s="24">
        <f t="shared" si="10"/>
        <v>404142</v>
      </c>
      <c r="K84" s="25">
        <v>404142</v>
      </c>
      <c r="L84" s="25"/>
      <c r="M84" s="47">
        <v>3132</v>
      </c>
      <c r="N84" s="47">
        <f>K84+K87</f>
        <v>604142</v>
      </c>
      <c r="O84" s="47">
        <f>L84+L87</f>
        <v>-174253</v>
      </c>
      <c r="P84" s="47">
        <f>SUM(N84:O84)</f>
        <v>429889</v>
      </c>
    </row>
    <row r="85" spans="1:16" ht="54.75" customHeight="1">
      <c r="A85" s="26">
        <v>150110</v>
      </c>
      <c r="B85" s="27" t="s">
        <v>24</v>
      </c>
      <c r="C85" s="22">
        <v>6330</v>
      </c>
      <c r="D85" s="20" t="s">
        <v>22</v>
      </c>
      <c r="E85" s="22" t="s">
        <v>23</v>
      </c>
      <c r="F85" s="92" t="s">
        <v>130</v>
      </c>
      <c r="G85" s="23"/>
      <c r="H85" s="36"/>
      <c r="I85" s="23"/>
      <c r="J85" s="24">
        <f t="shared" si="10"/>
        <v>-946</v>
      </c>
      <c r="K85" s="25">
        <v>-946</v>
      </c>
      <c r="L85" s="25"/>
      <c r="M85" s="47"/>
      <c r="N85" s="47"/>
      <c r="O85" s="47"/>
      <c r="P85" s="47"/>
    </row>
    <row r="86" spans="1:16" ht="54.75" customHeight="1">
      <c r="A86" s="26">
        <v>150110</v>
      </c>
      <c r="B86" s="27" t="s">
        <v>24</v>
      </c>
      <c r="C86" s="22">
        <v>6330</v>
      </c>
      <c r="D86" s="20" t="s">
        <v>22</v>
      </c>
      <c r="E86" s="22" t="s">
        <v>23</v>
      </c>
      <c r="F86" s="92" t="s">
        <v>131</v>
      </c>
      <c r="G86" s="23"/>
      <c r="H86" s="36"/>
      <c r="I86" s="23"/>
      <c r="J86" s="24">
        <f t="shared" si="10"/>
        <v>946</v>
      </c>
      <c r="K86" s="25">
        <v>946</v>
      </c>
      <c r="L86" s="25"/>
      <c r="M86" s="47"/>
      <c r="N86" s="47"/>
      <c r="O86" s="47"/>
      <c r="P86" s="47"/>
    </row>
    <row r="87" spans="1:16" ht="54.75" customHeight="1">
      <c r="A87" s="26">
        <v>150112</v>
      </c>
      <c r="B87" s="27" t="s">
        <v>97</v>
      </c>
      <c r="C87" s="22">
        <v>6350</v>
      </c>
      <c r="D87" s="20" t="s">
        <v>98</v>
      </c>
      <c r="E87" s="59" t="s">
        <v>99</v>
      </c>
      <c r="F87" s="65" t="s">
        <v>96</v>
      </c>
      <c r="G87" s="23"/>
      <c r="H87" s="36"/>
      <c r="I87" s="23"/>
      <c r="J87" s="24">
        <f t="shared" si="10"/>
        <v>25747</v>
      </c>
      <c r="K87" s="25">
        <v>200000</v>
      </c>
      <c r="L87" s="25">
        <v>-174253</v>
      </c>
      <c r="M87" s="47"/>
      <c r="N87" s="48"/>
      <c r="O87" s="48"/>
      <c r="P87" s="48"/>
    </row>
    <row r="88" spans="1:16" ht="28.5" customHeight="1">
      <c r="A88" s="26"/>
      <c r="B88" s="31" t="s">
        <v>25</v>
      </c>
      <c r="C88" s="22"/>
      <c r="D88" s="20"/>
      <c r="E88" s="93" t="s">
        <v>26</v>
      </c>
      <c r="F88" s="94"/>
      <c r="G88" s="23"/>
      <c r="H88" s="36"/>
      <c r="I88" s="23"/>
      <c r="J88" s="24">
        <f>J89</f>
        <v>2000000</v>
      </c>
      <c r="K88" s="24">
        <f>K89</f>
        <v>2000000</v>
      </c>
      <c r="L88" s="24">
        <f>L89</f>
        <v>0</v>
      </c>
      <c r="M88" s="48"/>
      <c r="N88" s="48"/>
      <c r="O88" s="48"/>
      <c r="P88" s="48"/>
    </row>
    <row r="89" spans="1:16" ht="30.75" customHeight="1">
      <c r="A89" s="26"/>
      <c r="B89" s="31" t="s">
        <v>28</v>
      </c>
      <c r="C89" s="22"/>
      <c r="D89" s="20"/>
      <c r="E89" s="93" t="s">
        <v>12</v>
      </c>
      <c r="F89" s="94"/>
      <c r="G89" s="23"/>
      <c r="H89" s="36"/>
      <c r="I89" s="23"/>
      <c r="J89" s="24">
        <f>J90+J91+J92+J93+J94+J95</f>
        <v>2000000</v>
      </c>
      <c r="K89" s="24">
        <f>K90+K91+K92+K93+K94+K95</f>
        <v>2000000</v>
      </c>
      <c r="L89" s="24">
        <f>L90+L91+L92+L93+L94+L95</f>
        <v>0</v>
      </c>
      <c r="M89" s="48"/>
      <c r="N89" s="48"/>
      <c r="O89" s="48"/>
      <c r="P89" s="48"/>
    </row>
    <row r="90" spans="1:16" ht="40.5" customHeight="1">
      <c r="A90" s="26">
        <v>150101</v>
      </c>
      <c r="B90" s="27" t="s">
        <v>33</v>
      </c>
      <c r="C90" s="21">
        <v>6310</v>
      </c>
      <c r="D90" s="20" t="s">
        <v>6</v>
      </c>
      <c r="E90" s="22" t="s">
        <v>5</v>
      </c>
      <c r="F90" s="32" t="s">
        <v>49</v>
      </c>
      <c r="G90" s="23"/>
      <c r="H90" s="36"/>
      <c r="I90" s="23"/>
      <c r="J90" s="24">
        <f t="shared" si="10"/>
        <v>-110000</v>
      </c>
      <c r="K90" s="25">
        <v>-110000</v>
      </c>
      <c r="L90" s="25"/>
      <c r="M90" s="48"/>
      <c r="N90" s="48"/>
      <c r="O90" s="48"/>
      <c r="P90" s="48"/>
    </row>
    <row r="91" spans="1:16" ht="51.75" customHeight="1">
      <c r="A91" s="26">
        <v>150101</v>
      </c>
      <c r="B91" s="27" t="s">
        <v>33</v>
      </c>
      <c r="C91" s="21">
        <v>6310</v>
      </c>
      <c r="D91" s="20" t="s">
        <v>6</v>
      </c>
      <c r="E91" s="22" t="s">
        <v>5</v>
      </c>
      <c r="F91" s="32" t="s">
        <v>121</v>
      </c>
      <c r="G91" s="23"/>
      <c r="H91" s="36"/>
      <c r="I91" s="23"/>
      <c r="J91" s="24">
        <f t="shared" si="10"/>
        <v>110000</v>
      </c>
      <c r="K91" s="25">
        <v>110000</v>
      </c>
      <c r="L91" s="25"/>
      <c r="M91" s="48"/>
      <c r="N91" s="48"/>
      <c r="O91" s="48"/>
      <c r="P91" s="48"/>
    </row>
    <row r="92" spans="1:16" ht="73.5" customHeight="1">
      <c r="A92" s="26">
        <v>150101</v>
      </c>
      <c r="B92" s="27" t="s">
        <v>33</v>
      </c>
      <c r="C92" s="21">
        <v>6310</v>
      </c>
      <c r="D92" s="20" t="s">
        <v>50</v>
      </c>
      <c r="E92" s="22" t="s">
        <v>5</v>
      </c>
      <c r="F92" s="32" t="s">
        <v>71</v>
      </c>
      <c r="G92" s="23"/>
      <c r="H92" s="36"/>
      <c r="I92" s="23"/>
      <c r="J92" s="24">
        <f t="shared" si="10"/>
        <v>2000000</v>
      </c>
      <c r="K92" s="25">
        <v>2000000</v>
      </c>
      <c r="L92" s="25"/>
      <c r="M92" s="48"/>
      <c r="N92" s="47"/>
      <c r="O92" s="48"/>
      <c r="P92" s="48"/>
    </row>
    <row r="93" spans="1:16" ht="51.75" customHeight="1">
      <c r="A93" s="26">
        <v>150101</v>
      </c>
      <c r="B93" s="27" t="s">
        <v>33</v>
      </c>
      <c r="C93" s="21">
        <v>6310</v>
      </c>
      <c r="D93" s="20" t="s">
        <v>50</v>
      </c>
      <c r="E93" s="22" t="s">
        <v>5</v>
      </c>
      <c r="F93" s="85" t="s">
        <v>63</v>
      </c>
      <c r="G93" s="23"/>
      <c r="H93" s="36"/>
      <c r="I93" s="23"/>
      <c r="J93" s="24">
        <f t="shared" si="10"/>
        <v>-1500000</v>
      </c>
      <c r="K93" s="25">
        <v>-1000000</v>
      </c>
      <c r="L93" s="25">
        <v>-500000</v>
      </c>
      <c r="M93" s="48"/>
      <c r="N93" s="48"/>
      <c r="O93" s="48"/>
      <c r="P93" s="48"/>
    </row>
    <row r="94" spans="1:16" ht="51.75" customHeight="1">
      <c r="A94" s="26">
        <v>150101</v>
      </c>
      <c r="B94" s="27" t="s">
        <v>33</v>
      </c>
      <c r="C94" s="21">
        <v>6310</v>
      </c>
      <c r="D94" s="20" t="s">
        <v>50</v>
      </c>
      <c r="E94" s="22" t="s">
        <v>5</v>
      </c>
      <c r="F94" s="32" t="s">
        <v>122</v>
      </c>
      <c r="G94" s="23"/>
      <c r="H94" s="36"/>
      <c r="I94" s="23"/>
      <c r="J94" s="24">
        <f t="shared" si="10"/>
        <v>481843</v>
      </c>
      <c r="K94" s="25"/>
      <c r="L94" s="25">
        <v>481843</v>
      </c>
      <c r="M94" s="48"/>
      <c r="N94" s="48"/>
      <c r="O94" s="48"/>
      <c r="P94" s="48"/>
    </row>
    <row r="95" spans="1:16" ht="51.75" customHeight="1">
      <c r="A95" s="26">
        <v>150101</v>
      </c>
      <c r="B95" s="27" t="s">
        <v>33</v>
      </c>
      <c r="C95" s="21">
        <v>6310</v>
      </c>
      <c r="D95" s="20" t="s">
        <v>50</v>
      </c>
      <c r="E95" s="22" t="s">
        <v>5</v>
      </c>
      <c r="F95" s="32" t="s">
        <v>123</v>
      </c>
      <c r="G95" s="23"/>
      <c r="H95" s="36"/>
      <c r="I95" s="23"/>
      <c r="J95" s="24">
        <f t="shared" si="10"/>
        <v>1018157</v>
      </c>
      <c r="K95" s="25">
        <v>1000000</v>
      </c>
      <c r="L95" s="25">
        <v>18157</v>
      </c>
      <c r="M95" s="47"/>
      <c r="N95" s="48"/>
      <c r="O95" s="48"/>
      <c r="P95" s="48"/>
    </row>
    <row r="96" spans="1:16" ht="29.25" customHeight="1">
      <c r="A96" s="26"/>
      <c r="B96" s="27"/>
      <c r="C96" s="22"/>
      <c r="D96" s="20"/>
      <c r="E96" s="33" t="s">
        <v>0</v>
      </c>
      <c r="F96" s="34"/>
      <c r="G96" s="35"/>
      <c r="H96" s="40"/>
      <c r="I96" s="35"/>
      <c r="J96" s="24">
        <f>J7+J79+J89</f>
        <v>1930000</v>
      </c>
      <c r="K96" s="24">
        <f>K7+K79+K89</f>
        <v>1930000</v>
      </c>
      <c r="L96" s="24">
        <f>L7+L79+L89</f>
        <v>0</v>
      </c>
    </row>
    <row r="97" spans="1:17" ht="33" customHeight="1">
      <c r="A97" s="96" t="s">
        <v>36</v>
      </c>
      <c r="B97" s="96"/>
      <c r="C97" s="96"/>
      <c r="D97" s="96"/>
      <c r="E97" s="96"/>
      <c r="F97" s="96"/>
      <c r="G97" s="96"/>
      <c r="H97" s="96"/>
      <c r="I97" s="96"/>
      <c r="J97" s="96"/>
      <c r="K97" s="14"/>
      <c r="L97" s="14"/>
      <c r="M97" s="14"/>
      <c r="N97" s="14"/>
      <c r="O97" s="14"/>
      <c r="P97" s="14"/>
      <c r="Q97" s="14"/>
    </row>
    <row r="99" spans="1:17">
      <c r="K99" s="41"/>
    </row>
  </sheetData>
  <mergeCells count="9">
    <mergeCell ref="E88:F88"/>
    <mergeCell ref="E89:F89"/>
    <mergeCell ref="F1:J1"/>
    <mergeCell ref="A97:J97"/>
    <mergeCell ref="E6:F6"/>
    <mergeCell ref="E7:F7"/>
    <mergeCell ref="A2:J2"/>
    <mergeCell ref="E79:F79"/>
    <mergeCell ref="E80:F80"/>
  </mergeCells>
  <phoneticPr fontId="23" type="noConversion"/>
  <printOptions horizontalCentered="1"/>
  <pageMargins left="0.2" right="0" top="0.21" bottom="0.16" header="0.24" footer="0.19685039370078741"/>
  <pageSetup paperSize="9" scale="48" orientation="landscape" r:id="rId1"/>
  <headerFooter alignWithMargins="0">
    <oddFooter>&amp;R&amp;P</oddFooter>
  </headerFooter>
  <rowBreaks count="4" manualBreakCount="4">
    <brk id="21" max="11" man="1"/>
    <brk id="40" max="11" man="1"/>
    <brk id="69" max="11" man="1"/>
    <brk id="9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1DC89FFDAC4684DB262DCE45F8F3961" ma:contentTypeVersion="0" ma:contentTypeDescription="Створення нового документа." ma:contentTypeScope="" ma:versionID="83c020f26922ed63a1879982c2428808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0726173c3e9f53e106ecb31a6e2fb790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B816113-1C5C-48BB-8073-55F3B3A293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851719-5DF9-400C-9E39-64581E07C0D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69982E8-C3C4-4744-BE2E-EC6C4AB7E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871A72-E558-44AE-92F0-E993F87F02B6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дод.</vt:lpstr>
      <vt:lpstr>дод.!_GoBack</vt:lpstr>
      <vt:lpstr>дод.!Область_печати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1</cp:lastModifiedBy>
  <cp:lastPrinted>2017-06-29T06:52:18Z</cp:lastPrinted>
  <dcterms:created xsi:type="dcterms:W3CDTF">2014-01-17T10:52:16Z</dcterms:created>
  <dcterms:modified xsi:type="dcterms:W3CDTF">2017-07-07T07:01:36Z</dcterms:modified>
</cp:coreProperties>
</file>