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" sheetId="6" r:id="rId1"/>
  </sheets>
  <definedNames>
    <definedName name="_xlnm.Print_Titles" localSheetId="0">дод.!$E:$F,дод.!#REF!</definedName>
    <definedName name="_xlnm.Print_Area" localSheetId="0">дод.!$A$1:$L$111</definedName>
  </definedNames>
  <calcPr calcId="125725" fullCalcOnLoad="1"/>
</workbook>
</file>

<file path=xl/calcChain.xml><?xml version="1.0" encoding="utf-8"?>
<calcChain xmlns="http://schemas.openxmlformats.org/spreadsheetml/2006/main">
  <c r="C93" i="6"/>
  <c r="D93"/>
  <c r="E93"/>
  <c r="F93"/>
  <c r="G93"/>
  <c r="H93"/>
  <c r="I93"/>
  <c r="J93"/>
  <c r="K93"/>
  <c r="L93"/>
  <c r="B93"/>
  <c r="C69"/>
  <c r="D69"/>
  <c r="E69"/>
  <c r="F69"/>
  <c r="G69"/>
  <c r="H69"/>
  <c r="I69"/>
  <c r="J69"/>
  <c r="K69"/>
  <c r="L69"/>
  <c r="B69"/>
  <c r="B44"/>
  <c r="C44"/>
  <c r="D44"/>
  <c r="E44"/>
  <c r="F44"/>
  <c r="G44"/>
  <c r="H44"/>
  <c r="I44"/>
  <c r="J44"/>
  <c r="K44"/>
  <c r="L44"/>
  <c r="B22"/>
  <c r="C22"/>
  <c r="D22"/>
  <c r="E22"/>
  <c r="F22"/>
  <c r="G22"/>
  <c r="H22"/>
  <c r="I22"/>
  <c r="J22"/>
  <c r="K22"/>
  <c r="L22"/>
  <c r="C5"/>
  <c r="D5"/>
  <c r="E5"/>
  <c r="F5"/>
  <c r="G5"/>
  <c r="H5"/>
  <c r="I5"/>
  <c r="J5"/>
  <c r="K5"/>
  <c r="L5"/>
  <c r="B5"/>
  <c r="N14"/>
  <c r="O14"/>
  <c r="M14"/>
  <c r="N13"/>
  <c r="O13"/>
  <c r="M13"/>
  <c r="M16"/>
  <c r="N101"/>
  <c r="O101"/>
  <c r="M101"/>
  <c r="N99"/>
  <c r="O99"/>
  <c r="M99"/>
  <c r="O37"/>
  <c r="N36"/>
  <c r="O36"/>
  <c r="M36"/>
  <c r="N35"/>
  <c r="N37"/>
  <c r="O35"/>
  <c r="N11"/>
  <c r="O11"/>
  <c r="M11"/>
  <c r="N10"/>
  <c r="O10"/>
  <c r="M10"/>
  <c r="N16"/>
  <c r="N15"/>
  <c r="O15"/>
  <c r="M15"/>
  <c r="N34"/>
  <c r="O34"/>
  <c r="O12"/>
  <c r="O7"/>
  <c r="N12"/>
  <c r="N7"/>
  <c r="N9"/>
  <c r="O8"/>
  <c r="M9"/>
  <c r="M8"/>
  <c r="J96"/>
  <c r="J97"/>
  <c r="J98"/>
  <c r="K95"/>
  <c r="K94"/>
  <c r="L95"/>
  <c r="L94"/>
  <c r="J95"/>
  <c r="J94"/>
  <c r="K7"/>
  <c r="K6"/>
  <c r="K110"/>
  <c r="L7"/>
  <c r="L6"/>
  <c r="L110"/>
  <c r="J32"/>
  <c r="J33"/>
  <c r="K107"/>
  <c r="K108"/>
  <c r="L108"/>
  <c r="L107"/>
  <c r="J90"/>
  <c r="J87"/>
  <c r="J88"/>
  <c r="J89"/>
  <c r="J91"/>
  <c r="J104"/>
  <c r="J103"/>
  <c r="J101"/>
  <c r="J105"/>
  <c r="J106"/>
  <c r="J31"/>
  <c r="J30"/>
  <c r="J29"/>
  <c r="J28"/>
  <c r="J27"/>
  <c r="J26"/>
  <c r="J9"/>
  <c r="J8"/>
  <c r="J25"/>
  <c r="J38"/>
  <c r="J102"/>
  <c r="J24"/>
  <c r="J11"/>
  <c r="J10"/>
  <c r="J14"/>
  <c r="J15"/>
  <c r="J16"/>
  <c r="J17"/>
  <c r="J18"/>
  <c r="J19"/>
  <c r="J20"/>
  <c r="J23"/>
  <c r="J36"/>
  <c r="J37"/>
  <c r="J79"/>
  <c r="J80"/>
  <c r="J81"/>
  <c r="J82"/>
  <c r="J83"/>
  <c r="J84"/>
  <c r="M35"/>
  <c r="M37"/>
  <c r="J85"/>
  <c r="J86"/>
  <c r="J67"/>
  <c r="J70"/>
  <c r="J71"/>
  <c r="J72"/>
  <c r="J73"/>
  <c r="J74"/>
  <c r="J75"/>
  <c r="J76"/>
  <c r="J77"/>
  <c r="J78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13"/>
  <c r="J34"/>
  <c r="J35"/>
  <c r="J39"/>
  <c r="J40"/>
  <c r="J41"/>
  <c r="J42"/>
  <c r="J45"/>
  <c r="J46"/>
  <c r="J47"/>
  <c r="J48"/>
  <c r="J99"/>
  <c r="J100"/>
  <c r="J109"/>
  <c r="J108"/>
  <c r="J107"/>
  <c r="J12"/>
  <c r="M34"/>
  <c r="J7"/>
  <c r="J6"/>
  <c r="J110"/>
  <c r="M12"/>
  <c r="M7"/>
  <c r="O16"/>
</calcChain>
</file>

<file path=xl/sharedStrings.xml><?xml version="1.0" encoding="utf-8"?>
<sst xmlns="http://schemas.openxmlformats.org/spreadsheetml/2006/main" count="436" uniqueCount="153">
  <si>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</si>
  <si>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</si>
  <si>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</si>
  <si>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</si>
  <si>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</si>
  <si>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</si>
  <si>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</si>
  <si>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</si>
  <si>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</si>
  <si>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  <charset val="204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</si>
  <si>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  <charset val="204"/>
      </rPr>
      <t>3</t>
    </r>
  </si>
  <si>
    <t>Код ТКВК</t>
  </si>
  <si>
    <t>Управління культури, молоді та спорту (відповідальний виконавець)</t>
  </si>
  <si>
    <t>Капітальні видатки</t>
  </si>
  <si>
    <r>
      <t>Код ФКВКБ</t>
    </r>
    <r>
      <rPr>
        <b/>
        <vertAlign val="superscript"/>
        <sz val="10"/>
        <rFont val="Times New Roman"/>
        <family val="1"/>
        <charset val="204"/>
      </rPr>
      <t>4</t>
    </r>
  </si>
  <si>
    <t>0310000</t>
  </si>
  <si>
    <t>0620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</si>
  <si>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</si>
  <si>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0316310</t>
  </si>
  <si>
    <t>0316400</t>
  </si>
  <si>
    <t>Утримання та розвиток інфраструктури доріг</t>
  </si>
  <si>
    <t>0316650</t>
  </si>
  <si>
    <t>0456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</si>
  <si>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</si>
  <si>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</si>
  <si>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1016330</t>
  </si>
  <si>
    <t>2400000</t>
  </si>
  <si>
    <t>Управління культури, молоді та спорту (головний розпорядник)</t>
  </si>
  <si>
    <t>грн.</t>
  </si>
  <si>
    <t>2410000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</si>
  <si>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</si>
  <si>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</si>
  <si>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</si>
  <si>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</si>
  <si>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2426310</t>
  </si>
  <si>
    <t>0300000</t>
  </si>
  <si>
    <r>
      <t>Зміни до капітальних видатків та переліку об’єктів, видатки на які у 2017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  <charset val="204"/>
      </rPr>
      <t>1</t>
    </r>
  </si>
  <si>
    <t>Секретар ради                                                                                                                             В.Ерфан</t>
  </si>
  <si>
    <t>1016310</t>
  </si>
  <si>
    <t>Капітальний ремонт системи опалення та заміна вікон дошкільного навчального закладу №4 "Пролісок" в м.Хуст по вул.Пирогова,12 (Коригування проекту)</t>
  </si>
  <si>
    <t>Капітальний ремонт основного навчального корпусу першого поверху гімназії-інтернат м.Хуст</t>
  </si>
  <si>
    <t>Капітальний ремонт мережі вуличного освітлення  м.Хуст. Лінія вуличного освітлення вул.Свободи, вул.Волошина</t>
  </si>
  <si>
    <t>за рахунок перерозподілу асигнувань</t>
  </si>
  <si>
    <t xml:space="preserve">за рахунок перерозподілу коштів, що переда ються із загального фонду </t>
  </si>
  <si>
    <t>Реконструкція  дорожнього покриття по вул.Косична  в м.Хуст</t>
  </si>
  <si>
    <t>Реконструкція  дорожнього покриття по вул.Косична  в м.Хуст. Коригування</t>
  </si>
  <si>
    <t>Капітальний ремонт дорожнього покриття по вул.Борканюка в м.Хуст</t>
  </si>
  <si>
    <t>Капітальний ремонт дорожнього покриття по вул.Лаборця в м.Хуст</t>
  </si>
  <si>
    <t>Капітальний ремонт дорожнього покриття по вул.Лаборця в м.Хуст, Закарпатської області</t>
  </si>
  <si>
    <t>Капітальний ремонт дорожнього покриття по вул.Бр.Шерегіїв в м.Хуст</t>
  </si>
  <si>
    <t>Капітальний ремонт дорожнього покриття по вул.Бр.Шерегіїв в м.Хуст, Закарпатської області</t>
  </si>
  <si>
    <t>Капітальний ремонт дорожнього покриття по вул.А.Бачинського в м.Хуст</t>
  </si>
  <si>
    <t>Капітальний ремонт дорожнього покриття по вул.А.Бачинського в м.Хуст, Закарпатської області</t>
  </si>
  <si>
    <t>Капітальний ремонт дорожнього покриття по вул.Логойдових в м.Хуст</t>
  </si>
  <si>
    <t>Капітальний ремонт дорожнього покриття по вул.Логойдових в м.Хуст, Закарпатської області</t>
  </si>
  <si>
    <t>Капітальний ремонт дорожнього покриття по вул.Я.Мудрого в м.Хуст</t>
  </si>
  <si>
    <t>Капітальний ремонт дорожнього покриття по вул.Я.Мудрого в м.Хуст, Закарпатської області</t>
  </si>
  <si>
    <t>Капітальний ремонт дорожнього покриття по вул.Є.Маланюка в м.Хуст</t>
  </si>
  <si>
    <t>Капітальний ремонт дорожнього покриття по вул.Є.Маланюка в м.Хуст, Закарпатської області</t>
  </si>
  <si>
    <t>Капітальний ремонт дорожнього покриття по вул.Шутка в м.Хуст</t>
  </si>
  <si>
    <t>Капітальний ремонт дорожнього покриття по вул.Шутка в м.Хуст, Закарпатської області</t>
  </si>
  <si>
    <t>Капітальний ремонт дорожнього покриття по вул.Лемка в м.Хуст</t>
  </si>
  <si>
    <t>Капітальний ремонт дорожнього покриття по вул.Лемка в м.Хуст, Закарпатської області</t>
  </si>
  <si>
    <t>Капітальний ремонт дорожнього покриття по вул.Лермонтова в м.Хуст</t>
  </si>
  <si>
    <t>Капітальний ремонт дорожнього покриття по вул.Лермонтова в м.Хуст, Закарпатської області</t>
  </si>
  <si>
    <t>Капітальний ремонт дорожнього покриття по вул.Калинича  в м.Хуст</t>
  </si>
  <si>
    <t>Капітальний ремонт дорожнього покриття по вул.Калинича  в м.Хуст, Закарпатської області</t>
  </si>
  <si>
    <t>Капітальний ремонт дорожнього покриття по вул.Тимка  в м.Хуст</t>
  </si>
  <si>
    <t>Капітальний ремонт дорожнього покриття по вул.Тимка  в м.Хуст, Закарпатської області</t>
  </si>
  <si>
    <t>Капітальний ремонт дорожнього покриття по вул.Григоренка в м.Хуст</t>
  </si>
  <si>
    <t>Капітальний ремонт дорожнього покриття по вул.Григоренка в м.Хуст, Закарпатської області</t>
  </si>
  <si>
    <t>Капітальний ремонт дорожнього покриття по вул.Молодіжна в с.Кіреші</t>
  </si>
  <si>
    <t>Капітальний ремонт дорожнього покриття по вул.Молодіжна в с.Кіреші, Закарпатської області</t>
  </si>
  <si>
    <t>Капітальний ремонт дорожнього покриття по вул.Замкова від вул.І.Франка до №8а  в м.Хуст</t>
  </si>
  <si>
    <t>Капітальний ремонт дорожнього покриття по вул.Замкова від вул.І.Франка до №8а  в м.Хуст, Закарпатської області</t>
  </si>
  <si>
    <t>Капітальний ремонт дорожнього покриття по вул.Пирогова  від №68 до вул.Бр.Реваїв  в м.Хуст</t>
  </si>
  <si>
    <t>Капітальний ремонт дорожнього покриття по вул.Пирогова  від №68 до вул.Бр.Реваїв  в м.Хуст, Закарпатської області</t>
  </si>
  <si>
    <t>Капітальний ремонт тротуарів по вул.С.Бандери від №5 до №28 в м.Хуст</t>
  </si>
  <si>
    <t>Капітальний ремонт тротуарів по вул.С.Бандери від №5 до №28 в м.Хуст, Закарпатської області</t>
  </si>
  <si>
    <t>Капітальний ремонт тротуарів по вул.Островського від вул.Тімірязева до вул.Вайди в м.Хуст</t>
  </si>
  <si>
    <t>Капітальний ремонт тротуарів по вул.Островського від вул.Тімірязева до вул.Вайди в м.Хуст, Закарпатської області</t>
  </si>
  <si>
    <t>Реконструкція тротуарів по вул.Дружби від вул.Духновича до перехрестя з вул.Академіка Й.Бокшая в м.Хуст, Закарпатської області</t>
  </si>
  <si>
    <t>Реконструкція тротуарів по вул.Дружби від вул.Духновича до перехрестя з вул.Академіка Й.Бокшая в м.Хуст</t>
  </si>
  <si>
    <t>Капітальний ремонт тротуарів по вул.Пирогова від житлового будинку №6  до №68  в м.Хуст</t>
  </si>
  <si>
    <t>Капітальний ремонт тротуарів по вул.І.Грабаря  в м.Хуст</t>
  </si>
  <si>
    <t>0316651</t>
  </si>
  <si>
    <t>0457</t>
  </si>
  <si>
    <t>Капітальний ремонт тротуарів по вул.Керамічна від №17 до вул.Косична в м.Хуст</t>
  </si>
  <si>
    <t>Капітальний ремонт мережі вуличного освітлення вул.Заводська від ЗТП 225  в м.Хуст</t>
  </si>
  <si>
    <t>Реконструкція мережі вуличного освітлення вул.Червонодеревників,вул.Заводська від ЗТП 225  в м.Хуст</t>
  </si>
  <si>
    <t>Реконструкція  мережі вуличного освітлення вул.П.Лодія, вул.Нірешська, вул.Ю.Хименця, вул.Е.Невицького від КТП 226  в м.Хуст</t>
  </si>
  <si>
    <t>Реконструкція  мережі вуличного освітлення вул.І.Івасюка,  вул.Ю.Хименця, вул.Е.Невицького від КТП 226  в м.Хуст</t>
  </si>
  <si>
    <t>Реконструкція водопроводу по  вул.Тімерязева в м.Хуст</t>
  </si>
  <si>
    <t>Будівництво каналізаційної мережі по вул.Крайня в м.Хуст</t>
  </si>
  <si>
    <t>Будівництво каналізаційної мережі по вул. Київська в м. Хуст</t>
  </si>
  <si>
    <t>Придбання у власність територіальної громади міста сміттєвоза з боковим завантаженням СБМ-301 на шасі МАЗ-4371</t>
  </si>
  <si>
    <t>Капітальний ремонт дорожнього покриття по вул.Кірешська  в с.Кіреші</t>
  </si>
  <si>
    <t>Капітальний ремонт дорожнього покриття по вул.Кірешська  (від ПК 0+00 до ПК 4+60) в с.Кіреші</t>
  </si>
  <si>
    <t>Капітальний ремонт дорожнього покриття по вул.Жайворонкова ( від №44 до вулюЧижмаря) в м.Хуст</t>
  </si>
  <si>
    <t>Капітальний ремонт тротуарів по вул.Колгоспна від вул.Косична до вул.Раковського в м.Хуст</t>
  </si>
  <si>
    <t>Капітальний ремонт тротуарів по вул.Борканюка від вул.Волошина до стадіону "Карпати"</t>
  </si>
  <si>
    <t>Капітальний ремонт дорожнього покриття по вул.Тичини в м.Хуст</t>
  </si>
  <si>
    <t>Будівництво каналізаційної мережі по вул. Павловича в м. Хуст</t>
  </si>
  <si>
    <t>0316401</t>
  </si>
  <si>
    <t>0621</t>
  </si>
  <si>
    <t>Будівництво каналізаційної мережі по вул. Тімірязєва в м. Хуст</t>
  </si>
  <si>
    <t>Будівництво каналізаційної мережі по вул. Гетьмана Пилипа Орлика в м. Хуст</t>
  </si>
  <si>
    <t>100302</t>
  </si>
  <si>
    <t>0316130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</si>
  <si>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</si>
  <si>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Влаштування моста через р.Ріка в урочищі Городилово м.Хуст, Закарпатської області (коригування)</t>
  </si>
  <si>
    <t>Капітальний ремонт адмінбудинку стадіону "Карпати" в м.Хуст</t>
  </si>
  <si>
    <t>0316402</t>
  </si>
  <si>
    <t>0622</t>
  </si>
  <si>
    <t>0316403</t>
  </si>
  <si>
    <t>0623</t>
  </si>
  <si>
    <t>0316404</t>
  </si>
  <si>
    <t>0624</t>
  </si>
  <si>
    <t>0316405</t>
  </si>
  <si>
    <t>0625</t>
  </si>
  <si>
    <t>0316406</t>
  </si>
  <si>
    <t>0626</t>
  </si>
  <si>
    <t>Будівництво ділянки міського водопроводу по вул.Марка Вовчка в м.Хуст</t>
  </si>
  <si>
    <t>Реконструкція ділянки міського водопроводу по вул.Тургенєва, Володимира Гнатюка в м.Хуст</t>
  </si>
  <si>
    <t>Будівництво ділянки міського водопроводу від будинку №40 до будинку №152 по вул.Марка Вовчка в м.Хуст</t>
  </si>
  <si>
    <t>Реконструкція ділянки міського водопроводу по вул.Тургенєва в м.Хуст</t>
  </si>
  <si>
    <t>Реконструкція ділянки міського водопроводу по вул.генерала Петріва в м.Хуст</t>
  </si>
  <si>
    <t>Реконструкція ділянок міського водопроводу по вул.генерала Петріва та по вул.М.Вовчка від будинку №1 до будинку №40 в м.Хуст</t>
  </si>
  <si>
    <t>Капітальний ремонт частини приміщень  ЗОШ I-III ст. №1 ім.А.Волошина в м.Хуст. Коригування</t>
  </si>
  <si>
    <t>Капітальний ремонт даху ЗОШ №6 в м.Хуст</t>
  </si>
  <si>
    <t>Капітальний ремонт даху спеціалізованої школи  №6 в м.Хуст</t>
  </si>
  <si>
    <t>Капітальний ремонт частини приміщень ЗОШ  I-III ст. №1 ім. А.Волошина в м.Хуст</t>
  </si>
  <si>
    <t>Капітальний ремонт частини приміщень  ЗОШ I-II ступенів  в м.Хуст</t>
  </si>
  <si>
    <t>Капітальний ремонт даху та частини  приміщень III-го поверху навчального корпусу Хустської  гімназії-інтернат</t>
  </si>
  <si>
    <t>Капітальний ремонт дорожнього покриття провулка М.Божук в м.Хуст</t>
  </si>
  <si>
    <t>Реконструкція прилеглої території до багатоповерхових будинків по вул.Кубинця в м.Хуст</t>
  </si>
  <si>
    <t>Капітальний ремонт дорожнього покриття по вул.Львівська в м.Хуст</t>
  </si>
  <si>
    <t>Капітальний ремонт дорожнього покриття по вул.Німецька в м.Хуст</t>
  </si>
  <si>
    <t>Капітальний ремонт дорожнього покриття по вул.Грушевського в м.Хуст</t>
  </si>
  <si>
    <t>Реконструкція ділянки міського водопроводу в мікрорайоні "Чеське містечко" від вул.Пушкіна до вул.Карпатської України  в м.Хуст</t>
  </si>
  <si>
    <t>Будівництво каналізаційної насосної станції по вул. Львівська в м. Хуст</t>
  </si>
  <si>
    <t>070101</t>
  </si>
  <si>
    <t>0910</t>
  </si>
  <si>
    <t>Дошкільна освіта</t>
  </si>
  <si>
    <t>070201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</si>
  <si>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</si>
  <si>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070804</t>
  </si>
  <si>
    <t>0990</t>
  </si>
  <si>
    <t>Централізоване ведення бухгалтерського обліку</t>
  </si>
  <si>
    <t>Капітальний ремонт мережі вуличного освітлення  м.Хуст. Лінії вуличного освітлення вул.Свободи, вул.Духновича, вул.Волошина</t>
  </si>
  <si>
    <t>Придбання у власність територіальної громади міста дорожньої комбінованої МДКЗ-10 (з піскорозкидальним,поливомийним та плужно-щіточним обладнанням) на шасі МАЗ-4381</t>
  </si>
  <si>
    <r>
      <rPr>
        <b/>
        <sz val="11"/>
        <rFont val="Times New Roman"/>
        <family val="1"/>
        <charset val="204"/>
      </rPr>
      <t>Додаток № 6</t>
    </r>
    <r>
      <rPr>
        <sz val="11"/>
        <rFont val="Times New Roman"/>
        <family val="1"/>
        <charset val="204"/>
      </rPr>
      <t xml:space="preserve">
до рішення VI сесії Хустської міської ради
VII скликання від    20.04. 2017 року № 543</t>
    </r>
  </si>
  <si>
    <t>Реконструкція дорожнього покриття по вул.Борканюка від вул.Волошина до стадіону "Карпати" м.Хуст, Закарпатської області</t>
  </si>
</sst>
</file>

<file path=xl/styles.xml><?xml version="1.0" encoding="utf-8"?>
<styleSheet xmlns="http://schemas.openxmlformats.org/spreadsheetml/2006/main">
  <numFmts count="1">
    <numFmt numFmtId="184" formatCode="#,##0.0"/>
  </numFmts>
  <fonts count="37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2" fillId="0" borderId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77">
    <xf numFmtId="0" fontId="0" fillId="0" borderId="0" xfId="0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13" fillId="0" borderId="7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right" vertical="center"/>
    </xf>
    <xf numFmtId="0" fontId="26" fillId="0" borderId="8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/>
    <xf numFmtId="0" fontId="25" fillId="0" borderId="7" xfId="0" applyNumberFormat="1" applyFont="1" applyFill="1" applyBorder="1" applyAlignment="1" applyProtection="1">
      <alignment horizontal="center"/>
    </xf>
    <xf numFmtId="0" fontId="19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0" fontId="19" fillId="24" borderId="8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center" vertical="center" wrapText="1"/>
    </xf>
    <xf numFmtId="0" fontId="34" fillId="0" borderId="8" xfId="0" applyNumberFormat="1" applyFont="1" applyFill="1" applyBorder="1" applyAlignment="1" applyProtection="1"/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8" xfId="0" applyNumberFormat="1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/>
    </xf>
    <xf numFmtId="49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3" fontId="34" fillId="0" borderId="8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3" fontId="34" fillId="0" borderId="8" xfId="0" applyNumberFormat="1" applyFont="1" applyFill="1" applyBorder="1" applyAlignment="1">
      <alignment horizontal="center" vertical="center"/>
    </xf>
    <xf numFmtId="0" fontId="34" fillId="0" borderId="8" xfId="0" applyNumberFormat="1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84" fontId="36" fillId="0" borderId="10" xfId="0" applyNumberFormat="1" applyFont="1" applyFill="1" applyBorder="1" applyAlignment="1">
      <alignment horizontal="center" vertical="justify"/>
    </xf>
    <xf numFmtId="3" fontId="36" fillId="0" borderId="8" xfId="0" applyNumberFormat="1" applyFont="1" applyFill="1" applyBorder="1" applyAlignment="1">
      <alignment horizontal="center" vertical="center"/>
    </xf>
    <xf numFmtId="184" fontId="34" fillId="0" borderId="8" xfId="0" applyNumberFormat="1" applyFont="1" applyFill="1" applyBorder="1" applyAlignment="1">
      <alignment horizontal="center" vertical="center" wrapText="1"/>
    </xf>
    <xf numFmtId="184" fontId="35" fillId="0" borderId="8" xfId="48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</xf>
    <xf numFmtId="184" fontId="34" fillId="0" borderId="8" xfId="0" applyNumberFormat="1" applyFont="1" applyFill="1" applyBorder="1" applyAlignment="1" applyProtection="1"/>
    <xf numFmtId="184" fontId="20" fillId="0" borderId="8" xfId="0" applyNumberFormat="1" applyFont="1" applyFill="1" applyBorder="1" applyAlignment="1">
      <alignment horizontal="center" vertical="center" wrapText="1"/>
    </xf>
    <xf numFmtId="184" fontId="36" fillId="0" borderId="8" xfId="0" applyNumberFormat="1" applyFont="1" applyFill="1" applyBorder="1" applyAlignment="1">
      <alignment horizontal="center" vertical="center"/>
    </xf>
    <xf numFmtId="0" fontId="34" fillId="0" borderId="8" xfId="54" applyFont="1" applyFill="1" applyBorder="1" applyAlignment="1">
      <alignment horizontal="center" vertical="center" wrapText="1"/>
    </xf>
    <xf numFmtId="0" fontId="34" fillId="0" borderId="10" xfId="54" applyFont="1" applyBorder="1" applyAlignment="1">
      <alignment horizontal="center" vertical="center" wrapText="1"/>
    </xf>
    <xf numFmtId="0" fontId="35" fillId="0" borderId="10" xfId="54" applyFont="1" applyBorder="1" applyAlignment="1">
      <alignment horizontal="center" vertical="center" wrapText="1"/>
    </xf>
    <xf numFmtId="3" fontId="13" fillId="0" borderId="0" xfId="0" applyNumberFormat="1" applyFont="1" applyFill="1"/>
    <xf numFmtId="49" fontId="1" fillId="24" borderId="8" xfId="0" applyNumberFormat="1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 wrapText="1"/>
    </xf>
    <xf numFmtId="49" fontId="1" fillId="24" borderId="8" xfId="0" applyNumberFormat="1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Border="1"/>
    <xf numFmtId="3" fontId="34" fillId="0" borderId="10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 shrinkToFit="1"/>
    </xf>
    <xf numFmtId="3" fontId="20" fillId="25" borderId="0" xfId="0" applyNumberFormat="1" applyFont="1" applyFill="1"/>
    <xf numFmtId="0" fontId="26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6" fillId="0" borderId="0" xfId="0" applyFont="1" applyBorder="1" applyAlignment="1">
      <alignment horizontal="center" vertical="center" wrapText="1"/>
    </xf>
    <xf numFmtId="0" fontId="18" fillId="24" borderId="8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view="pageBreakPreview" topLeftCell="A31" zoomScale="90" zoomScaleSheetLayoutView="90" workbookViewId="0">
      <selection activeCell="E34" sqref="E34"/>
    </sheetView>
  </sheetViews>
  <sheetFormatPr defaultColWidth="9.1640625" defaultRowHeight="12.75"/>
  <cols>
    <col min="1" max="1" width="10.5" style="2" customWidth="1"/>
    <col min="2" max="2" width="14.33203125" style="7" customWidth="1"/>
    <col min="3" max="3" width="9.33203125" style="7" customWidth="1"/>
    <col min="4" max="4" width="10.5" style="7" customWidth="1"/>
    <col min="5" max="5" width="75.1640625" style="2" customWidth="1"/>
    <col min="6" max="6" width="65.1640625" style="2" customWidth="1"/>
    <col min="7" max="7" width="13.6640625" style="2" customWidth="1"/>
    <col min="8" max="8" width="16.1640625" style="2" customWidth="1"/>
    <col min="9" max="9" width="14.1640625" style="2" customWidth="1"/>
    <col min="10" max="10" width="17.33203125" style="2" customWidth="1"/>
    <col min="11" max="11" width="20" style="1" customWidth="1"/>
    <col min="12" max="12" width="15" style="1" customWidth="1"/>
    <col min="13" max="13" width="11.1640625" style="1" customWidth="1"/>
    <col min="14" max="14" width="10.33203125" style="1" customWidth="1"/>
    <col min="15" max="15" width="10.5" style="1" customWidth="1"/>
    <col min="16" max="16384" width="9.1640625" style="1"/>
  </cols>
  <sheetData>
    <row r="1" spans="1:18" ht="69.75" customHeight="1">
      <c r="F1" s="72" t="s">
        <v>151</v>
      </c>
      <c r="G1" s="72"/>
      <c r="H1" s="72"/>
      <c r="I1" s="72"/>
      <c r="J1" s="72"/>
    </row>
    <row r="2" spans="1:18" ht="45.6" customHeight="1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</row>
    <row r="3" spans="1:18" ht="18.75">
      <c r="B3" s="8"/>
      <c r="C3" s="9"/>
      <c r="D3" s="9"/>
      <c r="E3" s="3"/>
      <c r="F3" s="10"/>
      <c r="G3" s="10"/>
      <c r="H3" s="11"/>
      <c r="I3" s="10"/>
      <c r="J3" s="5" t="s">
        <v>28</v>
      </c>
    </row>
    <row r="4" spans="1:18" ht="111.75" customHeight="1">
      <c r="A4" s="68" t="s">
        <v>11</v>
      </c>
      <c r="B4" s="4" t="s">
        <v>9</v>
      </c>
      <c r="C4" s="4" t="s">
        <v>10</v>
      </c>
      <c r="D4" s="4" t="s">
        <v>14</v>
      </c>
      <c r="E4" s="12" t="s">
        <v>8</v>
      </c>
      <c r="F4" s="6" t="s">
        <v>7</v>
      </c>
      <c r="G4" s="6" t="s">
        <v>1</v>
      </c>
      <c r="H4" s="6" t="s">
        <v>2</v>
      </c>
      <c r="I4" s="6" t="s">
        <v>3</v>
      </c>
      <c r="J4" s="6" t="s">
        <v>4</v>
      </c>
      <c r="K4" s="15" t="s">
        <v>43</v>
      </c>
      <c r="L4" s="15" t="s">
        <v>42</v>
      </c>
      <c r="M4" s="64"/>
      <c r="N4" s="65"/>
      <c r="O4" s="65"/>
      <c r="P4" s="66"/>
      <c r="Q4" s="66"/>
      <c r="R4" s="66"/>
    </row>
    <row r="5" spans="1:18" ht="26.25" customHeight="1">
      <c r="A5" s="13">
        <v>1</v>
      </c>
      <c r="B5" s="69">
        <f>A5+1</f>
        <v>2</v>
      </c>
      <c r="C5" s="69">
        <f t="shared" ref="C5:L5" si="0">B5+1</f>
        <v>3</v>
      </c>
      <c r="D5" s="69">
        <f t="shared" si="0"/>
        <v>4</v>
      </c>
      <c r="E5" s="69">
        <f t="shared" si="0"/>
        <v>5</v>
      </c>
      <c r="F5" s="69">
        <f t="shared" si="0"/>
        <v>6</v>
      </c>
      <c r="G5" s="69">
        <f t="shared" si="0"/>
        <v>7</v>
      </c>
      <c r="H5" s="69">
        <f t="shared" si="0"/>
        <v>8</v>
      </c>
      <c r="I5" s="69">
        <f t="shared" si="0"/>
        <v>9</v>
      </c>
      <c r="J5" s="69">
        <f t="shared" si="0"/>
        <v>10</v>
      </c>
      <c r="K5" s="69">
        <f t="shared" si="0"/>
        <v>11</v>
      </c>
      <c r="L5" s="69">
        <f t="shared" si="0"/>
        <v>12</v>
      </c>
      <c r="M5" s="67"/>
      <c r="N5" s="65"/>
      <c r="O5" s="65"/>
      <c r="P5" s="66"/>
      <c r="Q5" s="66"/>
      <c r="R5" s="66"/>
    </row>
    <row r="6" spans="1:18" ht="28.5" customHeight="1">
      <c r="A6" s="17"/>
      <c r="B6" s="18" t="s">
        <v>35</v>
      </c>
      <c r="C6" s="19"/>
      <c r="D6" s="19"/>
      <c r="E6" s="74" t="s">
        <v>30</v>
      </c>
      <c r="F6" s="75"/>
      <c r="G6" s="26"/>
      <c r="H6" s="26"/>
      <c r="I6" s="26"/>
      <c r="J6" s="26">
        <f>J7</f>
        <v>-708842</v>
      </c>
      <c r="K6" s="26">
        <f>K7</f>
        <v>-240873</v>
      </c>
      <c r="L6" s="26">
        <f>L7</f>
        <v>-467969</v>
      </c>
    </row>
    <row r="7" spans="1:18" ht="31.5" customHeight="1">
      <c r="A7" s="17"/>
      <c r="B7" s="18" t="s">
        <v>15</v>
      </c>
      <c r="C7" s="19"/>
      <c r="D7" s="19"/>
      <c r="E7" s="74" t="s">
        <v>31</v>
      </c>
      <c r="F7" s="75"/>
      <c r="G7" s="26"/>
      <c r="H7" s="26"/>
      <c r="I7" s="26"/>
      <c r="J7" s="26">
        <f>J8+J9+J10+J11+J12+J13+J14+J15+J16+J17+J18+J19+J20+J23+J24+J25+J26+J27+J28+J29+J30+J31+J32+J33+J34+J35+J36+J37+J38+J39+J40+J41+J42+J45+J46+J47+J48+J49+J50+J51+J52+J53+J54+J55+J56+J57+J58+J59+J60+J61+J62+J63+J64+J65+J66+J67+J70+J71+J72+J73+J74+J75+J76+J77+J78+J79+J80+J81+J82+J83+J84+J85+J86+J87+J88+J89+J90+J91</f>
        <v>-708842</v>
      </c>
      <c r="K7" s="26">
        <f>K8+K9+K10+K11+K12+K13+K14+K15+K16+K17+K18+K19+K20+K23+K24+K25+K26+K27+K28+K29+K30+K31+K32+K33+K34+K35+K36+K37+K38+K39+K40+K41+K42+K45+K46+K47+K48+K49+K50+K51+K52+K53+K54+K55+K56+K57+K58+K59+K60+K61+K62+K63+K64+K65+K66+K67+K70+K71+K72+K73+K74+K75+K76+K77+K78+K79+K80+K81+K82+K83+K84+K85+K86+K87+K88+K89+K90+K91</f>
        <v>-240873</v>
      </c>
      <c r="L7" s="26">
        <f>L8+L9+L10+L11+L12+L13+L14+L15+L16+L17+L18+L19+L20+L23+L24+L25+L26+L27+L28+L29+L30+L31+L32+L33+L34+L35+L36+L37+L38+L39+L40+L41+L42+L45+L46+L47+L48+L49+L50+L51+L52+L53+L54+L55+L56+L57+L58+L59+L60+L61+L62+L63+L64+L65+L66+L67+L70+L71+L72+L73+L74+L75+L76+L77+L78+L79+L80+L81+L82+L83+L84+L85+L86+L87+L88+L89+L90+L91</f>
        <v>-467969</v>
      </c>
      <c r="M7" s="56">
        <f>M8+M9+M12+M34</f>
        <v>-708842</v>
      </c>
      <c r="N7" s="56">
        <f>N8+N9+N12+N34</f>
        <v>-240873</v>
      </c>
      <c r="O7" s="56">
        <f>O8+O9+O12+O34</f>
        <v>-467969</v>
      </c>
      <c r="P7" s="57"/>
    </row>
    <row r="8" spans="1:18" ht="81.75" customHeight="1">
      <c r="A8" s="20" t="s">
        <v>107</v>
      </c>
      <c r="B8" s="21" t="s">
        <v>108</v>
      </c>
      <c r="C8" s="22">
        <v>6130</v>
      </c>
      <c r="D8" s="21" t="s">
        <v>16</v>
      </c>
      <c r="E8" s="23" t="s">
        <v>109</v>
      </c>
      <c r="F8" s="24" t="s">
        <v>13</v>
      </c>
      <c r="G8" s="25"/>
      <c r="H8" s="25"/>
      <c r="I8" s="25"/>
      <c r="J8" s="26">
        <f t="shared" ref="J8:J13" si="1">K8+L8</f>
        <v>-286596</v>
      </c>
      <c r="K8" s="27"/>
      <c r="L8" s="27">
        <v>-286596</v>
      </c>
      <c r="M8" s="56">
        <f>J8</f>
        <v>-286596</v>
      </c>
      <c r="N8" s="57"/>
      <c r="O8" s="56">
        <f>L8</f>
        <v>-286596</v>
      </c>
      <c r="P8" s="57"/>
    </row>
    <row r="9" spans="1:18" ht="48.75" customHeight="1">
      <c r="A9" s="28">
        <v>150101</v>
      </c>
      <c r="B9" s="29" t="s">
        <v>18</v>
      </c>
      <c r="C9" s="22">
        <v>6310</v>
      </c>
      <c r="D9" s="21" t="s">
        <v>6</v>
      </c>
      <c r="E9" s="24" t="s">
        <v>5</v>
      </c>
      <c r="F9" s="24" t="s">
        <v>110</v>
      </c>
      <c r="G9" s="25"/>
      <c r="H9" s="38"/>
      <c r="I9" s="25"/>
      <c r="J9" s="26">
        <f t="shared" si="1"/>
        <v>17300</v>
      </c>
      <c r="K9" s="27">
        <v>17300</v>
      </c>
      <c r="L9" s="27"/>
      <c r="M9" s="56">
        <f>J9+J10+J11</f>
        <v>-38700</v>
      </c>
      <c r="N9" s="56">
        <f>K9+K10+K11</f>
        <v>-38700</v>
      </c>
      <c r="O9" s="57"/>
      <c r="P9" s="57"/>
    </row>
    <row r="10" spans="1:18" ht="56.25" customHeight="1">
      <c r="A10" s="28">
        <v>150101</v>
      </c>
      <c r="B10" s="29" t="s">
        <v>18</v>
      </c>
      <c r="C10" s="22">
        <v>6310</v>
      </c>
      <c r="D10" s="21" t="s">
        <v>6</v>
      </c>
      <c r="E10" s="24" t="s">
        <v>5</v>
      </c>
      <c r="F10" s="24" t="s">
        <v>95</v>
      </c>
      <c r="G10" s="25"/>
      <c r="H10" s="38"/>
      <c r="I10" s="25"/>
      <c r="J10" s="26">
        <f t="shared" si="1"/>
        <v>-18000</v>
      </c>
      <c r="K10" s="27">
        <v>-18000</v>
      </c>
      <c r="L10" s="27"/>
      <c r="M10" s="56">
        <f>J10+J11</f>
        <v>-56000</v>
      </c>
      <c r="N10" s="56">
        <f>K10+K11</f>
        <v>-56000</v>
      </c>
      <c r="O10" s="56">
        <f>L10+L11</f>
        <v>0</v>
      </c>
      <c r="P10" s="57">
        <v>3110</v>
      </c>
    </row>
    <row r="11" spans="1:18" ht="75.75" customHeight="1">
      <c r="A11" s="28">
        <v>150101</v>
      </c>
      <c r="B11" s="29" t="s">
        <v>18</v>
      </c>
      <c r="C11" s="22">
        <v>6310</v>
      </c>
      <c r="D11" s="21" t="s">
        <v>6</v>
      </c>
      <c r="E11" s="24" t="s">
        <v>5</v>
      </c>
      <c r="F11" s="24" t="s">
        <v>150</v>
      </c>
      <c r="G11" s="25"/>
      <c r="H11" s="38"/>
      <c r="I11" s="25"/>
      <c r="J11" s="26">
        <f t="shared" si="1"/>
        <v>-38000</v>
      </c>
      <c r="K11" s="27">
        <v>-38000</v>
      </c>
      <c r="L11" s="27"/>
      <c r="M11" s="56">
        <f>J9</f>
        <v>17300</v>
      </c>
      <c r="N11" s="56">
        <f>K9</f>
        <v>17300</v>
      </c>
      <c r="O11" s="56">
        <f>L9</f>
        <v>0</v>
      </c>
      <c r="P11" s="57">
        <v>3122</v>
      </c>
    </row>
    <row r="12" spans="1:18" ht="60.75" customHeight="1">
      <c r="A12" s="28">
        <v>150121</v>
      </c>
      <c r="B12" s="29" t="s">
        <v>19</v>
      </c>
      <c r="C12" s="22">
        <v>6400</v>
      </c>
      <c r="D12" s="21" t="s">
        <v>16</v>
      </c>
      <c r="E12" s="30" t="s">
        <v>17</v>
      </c>
      <c r="F12" s="16" t="s">
        <v>41</v>
      </c>
      <c r="G12" s="25"/>
      <c r="H12" s="38"/>
      <c r="I12" s="25"/>
      <c r="J12" s="26">
        <f t="shared" si="1"/>
        <v>-480000</v>
      </c>
      <c r="K12" s="27">
        <v>-240000</v>
      </c>
      <c r="L12" s="27">
        <v>-240000</v>
      </c>
      <c r="M12" s="56">
        <f>J12+J13+J14+J15+J16+J17+J18+J19+J20+J23+J24+J25+J26+J27+J28+J29+J30+J31+J32+J33</f>
        <v>51638</v>
      </c>
      <c r="N12" s="56">
        <f>K12+K13+K14+K15+K16+K17+K18+K19+K20+K23+K24+K25+K26+K27+K28+K29+K30+K31+K32+K33</f>
        <v>-6695</v>
      </c>
      <c r="O12" s="56">
        <f>L12+L13+L14+L15+L16+L17+L18+L19+L20+L23+L24+L25+L26+L27+L28+L29+L30+L31+L32+L33</f>
        <v>58333</v>
      </c>
      <c r="P12" s="57"/>
    </row>
    <row r="13" spans="1:18" ht="58.5" customHeight="1">
      <c r="A13" s="28">
        <v>150121</v>
      </c>
      <c r="B13" s="29" t="s">
        <v>19</v>
      </c>
      <c r="C13" s="22">
        <v>6400</v>
      </c>
      <c r="D13" s="21" t="s">
        <v>16</v>
      </c>
      <c r="E13" s="24" t="s">
        <v>17</v>
      </c>
      <c r="F13" s="16" t="s">
        <v>149</v>
      </c>
      <c r="G13" s="25">
        <v>993214</v>
      </c>
      <c r="H13" s="38">
        <v>48.3</v>
      </c>
      <c r="I13" s="25">
        <v>513214</v>
      </c>
      <c r="J13" s="26">
        <f t="shared" si="1"/>
        <v>480000</v>
      </c>
      <c r="K13" s="27">
        <v>240000</v>
      </c>
      <c r="L13" s="27">
        <v>240000</v>
      </c>
      <c r="M13" s="63">
        <f>J12+J13+J14</f>
        <v>-160979</v>
      </c>
      <c r="N13" s="63">
        <f>K12+K13+K14</f>
        <v>-80000</v>
      </c>
      <c r="O13" s="63">
        <f>L12+L13+L14</f>
        <v>-80979</v>
      </c>
      <c r="P13" s="58">
        <v>3132</v>
      </c>
    </row>
    <row r="14" spans="1:18" ht="46.5" customHeight="1">
      <c r="A14" s="28">
        <v>150121</v>
      </c>
      <c r="B14" s="21" t="s">
        <v>19</v>
      </c>
      <c r="C14" s="22">
        <v>6400</v>
      </c>
      <c r="D14" s="21" t="s">
        <v>16</v>
      </c>
      <c r="E14" s="24" t="s">
        <v>17</v>
      </c>
      <c r="F14" s="16" t="s">
        <v>88</v>
      </c>
      <c r="G14" s="25"/>
      <c r="H14" s="38"/>
      <c r="I14" s="25"/>
      <c r="J14" s="26">
        <f t="shared" ref="J14:J33" si="2">K14+L14</f>
        <v>-160979</v>
      </c>
      <c r="K14" s="27">
        <v>-80000</v>
      </c>
      <c r="L14" s="27">
        <v>-80979</v>
      </c>
      <c r="M14" s="63">
        <f>J15+J16+J17+J18+J28+J29+J30+J31+J32</f>
        <v>179971</v>
      </c>
      <c r="N14" s="63">
        <f>K15+K16+K17+K18+K28+K29+K30+K31+K32</f>
        <v>82659</v>
      </c>
      <c r="O14" s="63">
        <f>L15+L16+L17+L18+L28+L29+L30+L31+L32</f>
        <v>97312</v>
      </c>
      <c r="P14" s="58">
        <v>3142</v>
      </c>
    </row>
    <row r="15" spans="1:18" ht="54.75" customHeight="1">
      <c r="A15" s="28">
        <v>150121</v>
      </c>
      <c r="B15" s="21" t="s">
        <v>19</v>
      </c>
      <c r="C15" s="22">
        <v>6400</v>
      </c>
      <c r="D15" s="21" t="s">
        <v>16</v>
      </c>
      <c r="E15" s="24" t="s">
        <v>17</v>
      </c>
      <c r="F15" s="16" t="s">
        <v>89</v>
      </c>
      <c r="G15" s="25">
        <v>159595</v>
      </c>
      <c r="H15" s="38">
        <v>100</v>
      </c>
      <c r="I15" s="25"/>
      <c r="J15" s="26">
        <f t="shared" si="2"/>
        <v>144650</v>
      </c>
      <c r="K15" s="27">
        <v>80000</v>
      </c>
      <c r="L15" s="27">
        <v>64650</v>
      </c>
      <c r="M15" s="56">
        <f>J19+J20+J23+J24+J25+J26+J27+J33</f>
        <v>32646</v>
      </c>
      <c r="N15" s="56">
        <f>K19+K20+K23+K24+K25+K26+K27+K33</f>
        <v>-9354</v>
      </c>
      <c r="O15" s="56">
        <f>L19+L20+L23+L24+L25+L26+L27+L33</f>
        <v>42000</v>
      </c>
      <c r="P15" s="57">
        <v>3122</v>
      </c>
    </row>
    <row r="16" spans="1:18" ht="55.5" customHeight="1">
      <c r="A16" s="28">
        <v>150121</v>
      </c>
      <c r="B16" s="21" t="s">
        <v>19</v>
      </c>
      <c r="C16" s="22">
        <v>6400</v>
      </c>
      <c r="D16" s="21" t="s">
        <v>16</v>
      </c>
      <c r="E16" s="24" t="s">
        <v>17</v>
      </c>
      <c r="F16" s="16" t="s">
        <v>90</v>
      </c>
      <c r="G16" s="25"/>
      <c r="H16" s="38"/>
      <c r="I16" s="25"/>
      <c r="J16" s="26">
        <f t="shared" si="2"/>
        <v>-149188</v>
      </c>
      <c r="K16" s="27">
        <v>-75000</v>
      </c>
      <c r="L16" s="27">
        <v>-74188</v>
      </c>
      <c r="M16" s="56">
        <f>SUM(M13:M15)</f>
        <v>51638</v>
      </c>
      <c r="N16" s="56">
        <f>SUM(N13:N15)</f>
        <v>-6695</v>
      </c>
      <c r="O16" s="56">
        <f>SUM(O13:O15)</f>
        <v>58333</v>
      </c>
      <c r="P16" s="57"/>
    </row>
    <row r="17" spans="1:16" ht="60" customHeight="1">
      <c r="A17" s="28">
        <v>150121</v>
      </c>
      <c r="B17" s="21" t="s">
        <v>19</v>
      </c>
      <c r="C17" s="22">
        <v>6400</v>
      </c>
      <c r="D17" s="21" t="s">
        <v>16</v>
      </c>
      <c r="E17" s="24" t="s">
        <v>17</v>
      </c>
      <c r="F17" s="16" t="s">
        <v>91</v>
      </c>
      <c r="G17" s="25">
        <v>148502</v>
      </c>
      <c r="H17" s="38">
        <v>100</v>
      </c>
      <c r="I17" s="25"/>
      <c r="J17" s="26">
        <f t="shared" si="2"/>
        <v>136850</v>
      </c>
      <c r="K17" s="27">
        <v>75000</v>
      </c>
      <c r="L17" s="27">
        <v>61850</v>
      </c>
      <c r="M17" s="57"/>
      <c r="N17" s="57"/>
      <c r="O17" s="57"/>
      <c r="P17" s="57"/>
    </row>
    <row r="18" spans="1:16" ht="47.25" customHeight="1">
      <c r="A18" s="28">
        <v>150121</v>
      </c>
      <c r="B18" s="21" t="s">
        <v>19</v>
      </c>
      <c r="C18" s="22">
        <v>6400</v>
      </c>
      <c r="D18" s="21" t="s">
        <v>16</v>
      </c>
      <c r="E18" s="24" t="s">
        <v>17</v>
      </c>
      <c r="F18" s="39" t="s">
        <v>92</v>
      </c>
      <c r="G18" s="25"/>
      <c r="H18" s="38"/>
      <c r="I18" s="25"/>
      <c r="J18" s="26">
        <f t="shared" si="2"/>
        <v>2659</v>
      </c>
      <c r="K18" s="27">
        <v>2659</v>
      </c>
      <c r="L18" s="27"/>
      <c r="M18" s="57"/>
      <c r="N18" s="57"/>
      <c r="O18" s="57"/>
      <c r="P18" s="57"/>
    </row>
    <row r="19" spans="1:16" ht="51" customHeight="1">
      <c r="A19" s="28">
        <v>150121</v>
      </c>
      <c r="B19" s="21" t="s">
        <v>19</v>
      </c>
      <c r="C19" s="22">
        <v>6400</v>
      </c>
      <c r="D19" s="21" t="s">
        <v>16</v>
      </c>
      <c r="E19" s="24" t="s">
        <v>17</v>
      </c>
      <c r="F19" s="40" t="s">
        <v>93</v>
      </c>
      <c r="G19" s="25"/>
      <c r="H19" s="38"/>
      <c r="I19" s="25"/>
      <c r="J19" s="26">
        <f t="shared" si="2"/>
        <v>-11690</v>
      </c>
      <c r="K19" s="27">
        <v>-11690</v>
      </c>
      <c r="L19" s="27"/>
      <c r="M19" s="57"/>
      <c r="N19" s="57"/>
      <c r="O19" s="57"/>
      <c r="P19" s="57"/>
    </row>
    <row r="20" spans="1:16" ht="51" customHeight="1">
      <c r="A20" s="28">
        <v>150121</v>
      </c>
      <c r="B20" s="21" t="s">
        <v>19</v>
      </c>
      <c r="C20" s="22">
        <v>6400</v>
      </c>
      <c r="D20" s="21" t="s">
        <v>16</v>
      </c>
      <c r="E20" s="24" t="s">
        <v>17</v>
      </c>
      <c r="F20" s="41" t="s">
        <v>94</v>
      </c>
      <c r="G20" s="25"/>
      <c r="H20" s="38"/>
      <c r="I20" s="25"/>
      <c r="J20" s="26">
        <f t="shared" si="2"/>
        <v>-271</v>
      </c>
      <c r="K20" s="27">
        <v>-271</v>
      </c>
      <c r="L20" s="27"/>
      <c r="M20" s="57"/>
      <c r="N20" s="57"/>
      <c r="O20" s="57"/>
      <c r="P20" s="57"/>
    </row>
    <row r="21" spans="1:16" ht="104.25" customHeight="1">
      <c r="A21" s="68" t="s">
        <v>11</v>
      </c>
      <c r="B21" s="4" t="s">
        <v>9</v>
      </c>
      <c r="C21" s="4" t="s">
        <v>10</v>
      </c>
      <c r="D21" s="4" t="s">
        <v>14</v>
      </c>
      <c r="E21" s="12" t="s">
        <v>8</v>
      </c>
      <c r="F21" s="6" t="s">
        <v>7</v>
      </c>
      <c r="G21" s="6" t="s">
        <v>1</v>
      </c>
      <c r="H21" s="6" t="s">
        <v>2</v>
      </c>
      <c r="I21" s="6" t="s">
        <v>3</v>
      </c>
      <c r="J21" s="6" t="s">
        <v>4</v>
      </c>
      <c r="K21" s="15" t="s">
        <v>43</v>
      </c>
      <c r="L21" s="15" t="s">
        <v>42</v>
      </c>
      <c r="M21" s="57"/>
      <c r="N21" s="57"/>
      <c r="O21" s="57"/>
      <c r="P21" s="57"/>
    </row>
    <row r="22" spans="1:16" ht="21.75" customHeight="1">
      <c r="A22" s="13">
        <v>1</v>
      </c>
      <c r="B22" s="69">
        <f>A22+1</f>
        <v>2</v>
      </c>
      <c r="C22" s="69">
        <f t="shared" ref="C22:L22" si="3">B22+1</f>
        <v>3</v>
      </c>
      <c r="D22" s="69">
        <f t="shared" si="3"/>
        <v>4</v>
      </c>
      <c r="E22" s="69">
        <f t="shared" si="3"/>
        <v>5</v>
      </c>
      <c r="F22" s="69">
        <f t="shared" si="3"/>
        <v>6</v>
      </c>
      <c r="G22" s="69">
        <f t="shared" si="3"/>
        <v>7</v>
      </c>
      <c r="H22" s="69">
        <f t="shared" si="3"/>
        <v>8</v>
      </c>
      <c r="I22" s="69">
        <f t="shared" si="3"/>
        <v>9</v>
      </c>
      <c r="J22" s="69">
        <f t="shared" si="3"/>
        <v>10</v>
      </c>
      <c r="K22" s="69">
        <f t="shared" si="3"/>
        <v>11</v>
      </c>
      <c r="L22" s="69">
        <f t="shared" si="3"/>
        <v>12</v>
      </c>
      <c r="M22" s="57"/>
      <c r="N22" s="57"/>
      <c r="O22" s="57"/>
      <c r="P22" s="57"/>
    </row>
    <row r="23" spans="1:16" ht="54.75" customHeight="1">
      <c r="A23" s="28">
        <v>150121</v>
      </c>
      <c r="B23" s="21" t="s">
        <v>19</v>
      </c>
      <c r="C23" s="22">
        <v>6400</v>
      </c>
      <c r="D23" s="21" t="s">
        <v>16</v>
      </c>
      <c r="E23" s="24" t="s">
        <v>17</v>
      </c>
      <c r="F23" s="41" t="s">
        <v>102</v>
      </c>
      <c r="G23" s="25"/>
      <c r="H23" s="38"/>
      <c r="I23" s="25"/>
      <c r="J23" s="26">
        <f t="shared" si="2"/>
        <v>612</v>
      </c>
      <c r="K23" s="27">
        <v>612</v>
      </c>
      <c r="L23" s="27"/>
      <c r="M23" s="57"/>
      <c r="N23" s="57"/>
      <c r="O23" s="57"/>
      <c r="P23" s="57"/>
    </row>
    <row r="24" spans="1:16" ht="54.75" customHeight="1">
      <c r="A24" s="28">
        <v>150121</v>
      </c>
      <c r="B24" s="21" t="s">
        <v>19</v>
      </c>
      <c r="C24" s="22">
        <v>6400</v>
      </c>
      <c r="D24" s="21" t="s">
        <v>16</v>
      </c>
      <c r="E24" s="24" t="s">
        <v>17</v>
      </c>
      <c r="F24" s="41" t="s">
        <v>105</v>
      </c>
      <c r="G24" s="25"/>
      <c r="H24" s="38"/>
      <c r="I24" s="25"/>
      <c r="J24" s="26">
        <f t="shared" si="2"/>
        <v>470</v>
      </c>
      <c r="K24" s="27">
        <v>470</v>
      </c>
      <c r="L24" s="27"/>
      <c r="M24" s="57"/>
      <c r="N24" s="57"/>
      <c r="O24" s="57"/>
      <c r="P24" s="57"/>
    </row>
    <row r="25" spans="1:16" ht="54" customHeight="1">
      <c r="A25" s="28">
        <v>150121</v>
      </c>
      <c r="B25" s="21" t="s">
        <v>19</v>
      </c>
      <c r="C25" s="22">
        <v>6400</v>
      </c>
      <c r="D25" s="21" t="s">
        <v>16</v>
      </c>
      <c r="E25" s="24" t="s">
        <v>17</v>
      </c>
      <c r="F25" s="41" t="s">
        <v>106</v>
      </c>
      <c r="G25" s="25"/>
      <c r="H25" s="38"/>
      <c r="I25" s="25"/>
      <c r="J25" s="26">
        <f t="shared" si="2"/>
        <v>1525</v>
      </c>
      <c r="K25" s="27">
        <v>1525</v>
      </c>
      <c r="L25" s="27"/>
      <c r="M25" s="57"/>
      <c r="N25" s="57"/>
      <c r="O25" s="57"/>
      <c r="P25" s="57"/>
    </row>
    <row r="26" spans="1:16" ht="54" customHeight="1">
      <c r="A26" s="28">
        <v>150121</v>
      </c>
      <c r="B26" s="21" t="s">
        <v>103</v>
      </c>
      <c r="C26" s="22">
        <v>6400</v>
      </c>
      <c r="D26" s="21" t="s">
        <v>104</v>
      </c>
      <c r="E26" s="24" t="s">
        <v>17</v>
      </c>
      <c r="F26" s="39" t="s">
        <v>122</v>
      </c>
      <c r="G26" s="25"/>
      <c r="H26" s="38"/>
      <c r="I26" s="25"/>
      <c r="J26" s="26">
        <f t="shared" si="2"/>
        <v>-30457</v>
      </c>
      <c r="K26" s="27">
        <v>-30457</v>
      </c>
      <c r="L26" s="27"/>
      <c r="M26" s="57"/>
      <c r="N26" s="57"/>
      <c r="O26" s="57"/>
      <c r="P26" s="57"/>
    </row>
    <row r="27" spans="1:16" ht="54" customHeight="1">
      <c r="A27" s="28">
        <v>150121</v>
      </c>
      <c r="B27" s="21" t="s">
        <v>112</v>
      </c>
      <c r="C27" s="22">
        <v>6400</v>
      </c>
      <c r="D27" s="21" t="s">
        <v>113</v>
      </c>
      <c r="E27" s="24" t="s">
        <v>17</v>
      </c>
      <c r="F27" s="39" t="s">
        <v>124</v>
      </c>
      <c r="G27" s="25"/>
      <c r="H27" s="38"/>
      <c r="I27" s="25"/>
      <c r="J27" s="26">
        <f t="shared" si="2"/>
        <v>30457</v>
      </c>
      <c r="K27" s="27">
        <v>30457</v>
      </c>
      <c r="L27" s="27"/>
      <c r="M27" s="57"/>
      <c r="N27" s="57"/>
      <c r="O27" s="57"/>
      <c r="P27" s="57"/>
    </row>
    <row r="28" spans="1:16" ht="54" customHeight="1">
      <c r="A28" s="28">
        <v>150121</v>
      </c>
      <c r="B28" s="21" t="s">
        <v>114</v>
      </c>
      <c r="C28" s="22">
        <v>6400</v>
      </c>
      <c r="D28" s="21" t="s">
        <v>115</v>
      </c>
      <c r="E28" s="24" t="s">
        <v>17</v>
      </c>
      <c r="F28" s="40" t="s">
        <v>123</v>
      </c>
      <c r="G28" s="25"/>
      <c r="H28" s="38"/>
      <c r="I28" s="25"/>
      <c r="J28" s="26">
        <f t="shared" si="2"/>
        <v>-16648</v>
      </c>
      <c r="K28" s="27">
        <v>-16648</v>
      </c>
      <c r="L28" s="27"/>
      <c r="M28" s="57"/>
      <c r="N28" s="57"/>
      <c r="O28" s="57"/>
      <c r="P28" s="57"/>
    </row>
    <row r="29" spans="1:16" ht="54" customHeight="1">
      <c r="A29" s="28">
        <v>150121</v>
      </c>
      <c r="B29" s="21" t="s">
        <v>116</v>
      </c>
      <c r="C29" s="22">
        <v>6400</v>
      </c>
      <c r="D29" s="21" t="s">
        <v>117</v>
      </c>
      <c r="E29" s="24" t="s">
        <v>17</v>
      </c>
      <c r="F29" s="40" t="s">
        <v>125</v>
      </c>
      <c r="G29" s="25"/>
      <c r="H29" s="38"/>
      <c r="I29" s="25"/>
      <c r="J29" s="26">
        <f t="shared" si="2"/>
        <v>16648</v>
      </c>
      <c r="K29" s="27">
        <v>16648</v>
      </c>
      <c r="L29" s="27"/>
      <c r="M29" s="57"/>
      <c r="N29" s="57"/>
      <c r="O29" s="57"/>
      <c r="P29" s="57"/>
    </row>
    <row r="30" spans="1:16" ht="54" customHeight="1">
      <c r="A30" s="28">
        <v>150121</v>
      </c>
      <c r="B30" s="21" t="s">
        <v>118</v>
      </c>
      <c r="C30" s="22">
        <v>6400</v>
      </c>
      <c r="D30" s="21" t="s">
        <v>119</v>
      </c>
      <c r="E30" s="24" t="s">
        <v>17</v>
      </c>
      <c r="F30" s="40" t="s">
        <v>126</v>
      </c>
      <c r="G30" s="25"/>
      <c r="H30" s="38"/>
      <c r="I30" s="25"/>
      <c r="J30" s="26">
        <f t="shared" si="2"/>
        <v>-14689</v>
      </c>
      <c r="K30" s="27">
        <v>-14689</v>
      </c>
      <c r="L30" s="27"/>
      <c r="M30" s="57"/>
      <c r="N30" s="57"/>
      <c r="O30" s="57"/>
      <c r="P30" s="57"/>
    </row>
    <row r="31" spans="1:16" ht="54" customHeight="1">
      <c r="A31" s="28">
        <v>150121</v>
      </c>
      <c r="B31" s="21" t="s">
        <v>120</v>
      </c>
      <c r="C31" s="22">
        <v>6400</v>
      </c>
      <c r="D31" s="21" t="s">
        <v>121</v>
      </c>
      <c r="E31" s="24" t="s">
        <v>17</v>
      </c>
      <c r="F31" s="40" t="s">
        <v>127</v>
      </c>
      <c r="G31" s="25"/>
      <c r="H31" s="38"/>
      <c r="I31" s="25"/>
      <c r="J31" s="26">
        <f t="shared" si="2"/>
        <v>14689</v>
      </c>
      <c r="K31" s="27">
        <v>14689</v>
      </c>
      <c r="L31" s="27"/>
      <c r="M31" s="57"/>
      <c r="N31" s="57"/>
      <c r="O31" s="57"/>
      <c r="P31" s="57"/>
    </row>
    <row r="32" spans="1:16" ht="54" customHeight="1">
      <c r="A32" s="28">
        <v>150121</v>
      </c>
      <c r="B32" s="21" t="s">
        <v>120</v>
      </c>
      <c r="C32" s="22">
        <v>6400</v>
      </c>
      <c r="D32" s="21" t="s">
        <v>121</v>
      </c>
      <c r="E32" s="24" t="s">
        <v>17</v>
      </c>
      <c r="F32" s="40" t="s">
        <v>139</v>
      </c>
      <c r="G32" s="25"/>
      <c r="H32" s="38"/>
      <c r="I32" s="25"/>
      <c r="J32" s="26">
        <f t="shared" si="2"/>
        <v>45000</v>
      </c>
      <c r="K32" s="27"/>
      <c r="L32" s="27">
        <v>45000</v>
      </c>
      <c r="M32" s="57"/>
      <c r="N32" s="57"/>
      <c r="O32" s="57"/>
      <c r="P32" s="57"/>
    </row>
    <row r="33" spans="1:16" ht="54" customHeight="1">
      <c r="A33" s="28">
        <v>150121</v>
      </c>
      <c r="B33" s="21" t="s">
        <v>120</v>
      </c>
      <c r="C33" s="22">
        <v>6400</v>
      </c>
      <c r="D33" s="21" t="s">
        <v>121</v>
      </c>
      <c r="E33" s="24" t="s">
        <v>17</v>
      </c>
      <c r="F33" s="47" t="s">
        <v>140</v>
      </c>
      <c r="G33" s="25"/>
      <c r="H33" s="38"/>
      <c r="I33" s="25"/>
      <c r="J33" s="26">
        <f t="shared" si="2"/>
        <v>42000</v>
      </c>
      <c r="K33" s="27"/>
      <c r="L33" s="27">
        <v>42000</v>
      </c>
      <c r="M33" s="57"/>
      <c r="N33" s="57"/>
      <c r="O33" s="57"/>
      <c r="P33" s="57"/>
    </row>
    <row r="34" spans="1:16" ht="42" customHeight="1">
      <c r="A34" s="28">
        <v>170703</v>
      </c>
      <c r="B34" s="29" t="s">
        <v>21</v>
      </c>
      <c r="C34" s="22">
        <v>6650</v>
      </c>
      <c r="D34" s="21" t="s">
        <v>22</v>
      </c>
      <c r="E34" s="24" t="s">
        <v>20</v>
      </c>
      <c r="F34" s="16" t="s">
        <v>44</v>
      </c>
      <c r="G34" s="25"/>
      <c r="H34" s="38"/>
      <c r="I34" s="25"/>
      <c r="J34" s="26">
        <f>K34+L34</f>
        <v>-500000</v>
      </c>
      <c r="K34" s="27">
        <v>-500000</v>
      </c>
      <c r="L34" s="27"/>
      <c r="M34" s="56">
        <f>J34+J35+J36+J37+J38+J39+J40+J41+J42+J45+J46+J47+J48+J49+J50+J51+J52+J53+J54+J55+J56+J57+J58+J59+J60+J61+J62+J63+J64+J65+J66+J67+J70+J71+J72+J73+J74+J75+J76+J77+J78+J79+J80+J81+J82+J83+J84+J85+J86+J87+J88+J89+J90+J91</f>
        <v>-435184</v>
      </c>
      <c r="N34" s="56">
        <f>K34+K35+K36+K37+K38+K39+K40+K41+K42+K45+K46+K47+K48+K49+K50+K51+K52+K53+K54+K55+K56+K57+K58+K59+K60+K61+K62+K63+K64+K65+K66+K67+K70+K71+K72+K73+K74+K75+K76+K77+K78+K79+K80+K81+K82+K83+K84+K85+K86+K87+K88+K89+K90+K91</f>
        <v>-195478</v>
      </c>
      <c r="O34" s="56">
        <f>L34+L35+L36+L37+L38+L39+L40+L41+L42+L45+L46+L47+L48+L49+L50+L51+L52+L53+L54+L55+L56+L57+L58+L59+L60+L61+L62+L63+L64+L65+L66+L67+L70+L71+L72+L73+L74+L75+L76+L77+L78+L79+L80+L81+L82+L83+L84+L85+L86+L87+L88+L89+L90+L91</f>
        <v>-239706</v>
      </c>
      <c r="P34" s="57"/>
    </row>
    <row r="35" spans="1:16" ht="33.75" customHeight="1">
      <c r="A35" s="28">
        <v>170703</v>
      </c>
      <c r="B35" s="29" t="s">
        <v>21</v>
      </c>
      <c r="C35" s="22">
        <v>6650</v>
      </c>
      <c r="D35" s="21" t="s">
        <v>22</v>
      </c>
      <c r="E35" s="24" t="s">
        <v>20</v>
      </c>
      <c r="F35" s="16" t="s">
        <v>45</v>
      </c>
      <c r="G35" s="25">
        <v>9715000</v>
      </c>
      <c r="H35" s="38">
        <v>5.0999999999999996</v>
      </c>
      <c r="I35" s="25">
        <v>586722</v>
      </c>
      <c r="J35" s="26">
        <f>K35+L35</f>
        <v>500000</v>
      </c>
      <c r="K35" s="27">
        <v>500000</v>
      </c>
      <c r="L35" s="27"/>
      <c r="M35" s="56">
        <f>J36+J38+J39+J40+J41+J42+J45+J46+J47+J48+J49+J50+J51+J52+J53+J54+J55+J56+J57+J58+J59+J60+J61+J62+J63+J64+J65+J66+J67+J70+J71+J72+J73+J74+J75+J76+J79+J80+J81+J82+J83+J84+J85+J86+J87+J89+J90+J91</f>
        <v>-272320</v>
      </c>
      <c r="N35" s="56">
        <f>K36+K38+K39+K40+K41+K42+K45+K46+K47+K48+K49+K50+K51+K52+K53+K54+K55+K56+K57+K58+K59+K60+K61+K62+K63+K64+K65+K66+K67+K70+K71+K72+K73+K74+K75+K76+K79+K80+K81+K82+K83+K84+K85+K86+K87+K89+K90+K91</f>
        <v>-230478</v>
      </c>
      <c r="O35" s="56">
        <f>L36+L38+L39+L40+L41+L42+L45+L46+L47+L48+L49+L50+L51+L52+L53+L54+L55+L56+L57+L58+L59+L60+L61+L62+L63+L64+L65+L66+L67+L70+L71+L72+L73+L74+L75+L76+L79+L80+L81+L82+L83+L84+L85+L86+L87+L89+L90+L91</f>
        <v>-41842</v>
      </c>
      <c r="P35" s="57">
        <v>3132</v>
      </c>
    </row>
    <row r="36" spans="1:16" ht="42" customHeight="1">
      <c r="A36" s="28">
        <v>170703</v>
      </c>
      <c r="B36" s="29" t="s">
        <v>21</v>
      </c>
      <c r="C36" s="22">
        <v>6650</v>
      </c>
      <c r="D36" s="21" t="s">
        <v>22</v>
      </c>
      <c r="E36" s="24" t="s">
        <v>20</v>
      </c>
      <c r="F36" s="16" t="s">
        <v>46</v>
      </c>
      <c r="G36" s="25"/>
      <c r="H36" s="38"/>
      <c r="I36" s="25"/>
      <c r="J36" s="26">
        <f>K36+L36</f>
        <v>-35000</v>
      </c>
      <c r="K36" s="27">
        <v>-35000</v>
      </c>
      <c r="L36" s="27"/>
      <c r="M36" s="56">
        <f>J34+J35+J37+J77+J78+J88</f>
        <v>-162864</v>
      </c>
      <c r="N36" s="56">
        <f>K34+K35+K37+K77+K78+K88</f>
        <v>35000</v>
      </c>
      <c r="O36" s="56">
        <f>L34+L35+L37+L77+L78+L88</f>
        <v>-197864</v>
      </c>
      <c r="P36" s="57">
        <v>3142</v>
      </c>
    </row>
    <row r="37" spans="1:16" ht="48.75" customHeight="1">
      <c r="A37" s="28">
        <v>170703</v>
      </c>
      <c r="B37" s="29" t="s">
        <v>21</v>
      </c>
      <c r="C37" s="22">
        <v>6650</v>
      </c>
      <c r="D37" s="21" t="s">
        <v>22</v>
      </c>
      <c r="E37" s="24" t="s">
        <v>20</v>
      </c>
      <c r="F37" s="16" t="s">
        <v>152</v>
      </c>
      <c r="G37" s="25">
        <v>35000</v>
      </c>
      <c r="H37" s="38">
        <v>100</v>
      </c>
      <c r="I37" s="25"/>
      <c r="J37" s="26">
        <f>K37+L37</f>
        <v>35000</v>
      </c>
      <c r="K37" s="27">
        <v>35000</v>
      </c>
      <c r="L37" s="27"/>
      <c r="M37" s="56">
        <f>SUM(M35:M36)</f>
        <v>-435184</v>
      </c>
      <c r="N37" s="56">
        <f>SUM(N35:N36)</f>
        <v>-195478</v>
      </c>
      <c r="O37" s="56">
        <f>SUM(O35:O36)</f>
        <v>-239706</v>
      </c>
      <c r="P37" s="57"/>
    </row>
    <row r="38" spans="1:16" ht="48.75" customHeight="1">
      <c r="A38" s="28">
        <v>170703</v>
      </c>
      <c r="B38" s="29" t="s">
        <v>85</v>
      </c>
      <c r="C38" s="22">
        <v>6650</v>
      </c>
      <c r="D38" s="21" t="s">
        <v>86</v>
      </c>
      <c r="E38" s="24" t="s">
        <v>20</v>
      </c>
      <c r="F38" s="16" t="s">
        <v>100</v>
      </c>
      <c r="G38" s="25"/>
      <c r="H38" s="38"/>
      <c r="I38" s="25"/>
      <c r="J38" s="26">
        <f>K38+L38</f>
        <v>35700</v>
      </c>
      <c r="K38" s="27">
        <v>35700</v>
      </c>
      <c r="L38" s="27"/>
      <c r="M38" s="57"/>
      <c r="N38" s="57"/>
      <c r="O38" s="57"/>
      <c r="P38" s="57"/>
    </row>
    <row r="39" spans="1:16" ht="36" customHeight="1">
      <c r="A39" s="28">
        <v>170703</v>
      </c>
      <c r="B39" s="29" t="s">
        <v>21</v>
      </c>
      <c r="C39" s="22">
        <v>6650</v>
      </c>
      <c r="D39" s="21" t="s">
        <v>22</v>
      </c>
      <c r="E39" s="24" t="s">
        <v>20</v>
      </c>
      <c r="F39" s="16" t="s">
        <v>47</v>
      </c>
      <c r="G39" s="25"/>
      <c r="H39" s="38"/>
      <c r="I39" s="25"/>
      <c r="J39" s="26">
        <f t="shared" ref="J39:J48" si="4">K39+L39</f>
        <v>-25000</v>
      </c>
      <c r="K39" s="27">
        <v>-25000</v>
      </c>
      <c r="L39" s="27"/>
      <c r="M39" s="57"/>
      <c r="N39" s="57"/>
      <c r="O39" s="57"/>
      <c r="P39" s="57"/>
    </row>
    <row r="40" spans="1:16" ht="41.25" customHeight="1">
      <c r="A40" s="28">
        <v>170703</v>
      </c>
      <c r="B40" s="29" t="s">
        <v>21</v>
      </c>
      <c r="C40" s="22">
        <v>6650</v>
      </c>
      <c r="D40" s="21" t="s">
        <v>22</v>
      </c>
      <c r="E40" s="24" t="s">
        <v>20</v>
      </c>
      <c r="F40" s="16" t="s">
        <v>48</v>
      </c>
      <c r="G40" s="25">
        <v>21696</v>
      </c>
      <c r="H40" s="38">
        <v>100</v>
      </c>
      <c r="I40" s="25"/>
      <c r="J40" s="26">
        <f t="shared" si="4"/>
        <v>21696</v>
      </c>
      <c r="K40" s="27">
        <v>21696</v>
      </c>
      <c r="L40" s="27"/>
      <c r="M40" s="57"/>
      <c r="N40" s="57"/>
      <c r="O40" s="57"/>
      <c r="P40" s="57"/>
    </row>
    <row r="41" spans="1:16" ht="38.25" customHeight="1">
      <c r="A41" s="28">
        <v>170703</v>
      </c>
      <c r="B41" s="29" t="s">
        <v>21</v>
      </c>
      <c r="C41" s="22">
        <v>6650</v>
      </c>
      <c r="D41" s="21" t="s">
        <v>22</v>
      </c>
      <c r="E41" s="24" t="s">
        <v>20</v>
      </c>
      <c r="F41" s="16" t="s">
        <v>49</v>
      </c>
      <c r="G41" s="25"/>
      <c r="H41" s="38"/>
      <c r="I41" s="25"/>
      <c r="J41" s="26">
        <f t="shared" si="4"/>
        <v>-50000</v>
      </c>
      <c r="K41" s="27">
        <v>-50000</v>
      </c>
      <c r="L41" s="27"/>
      <c r="M41" s="57"/>
      <c r="N41" s="57"/>
      <c r="O41" s="57"/>
      <c r="P41" s="57"/>
    </row>
    <row r="42" spans="1:16" ht="39.75" customHeight="1">
      <c r="A42" s="28">
        <v>170703</v>
      </c>
      <c r="B42" s="29" t="s">
        <v>21</v>
      </c>
      <c r="C42" s="22">
        <v>6650</v>
      </c>
      <c r="D42" s="21" t="s">
        <v>22</v>
      </c>
      <c r="E42" s="24" t="s">
        <v>20</v>
      </c>
      <c r="F42" s="16" t="s">
        <v>50</v>
      </c>
      <c r="G42" s="25">
        <v>50000</v>
      </c>
      <c r="H42" s="38">
        <v>100</v>
      </c>
      <c r="I42" s="25"/>
      <c r="J42" s="26">
        <f t="shared" si="4"/>
        <v>50000</v>
      </c>
      <c r="K42" s="27">
        <v>50000</v>
      </c>
      <c r="L42" s="27"/>
      <c r="M42" s="57"/>
      <c r="N42" s="57"/>
      <c r="O42" s="57"/>
      <c r="P42" s="57"/>
    </row>
    <row r="43" spans="1:16" ht="102.75" customHeight="1">
      <c r="A43" s="68" t="s">
        <v>11</v>
      </c>
      <c r="B43" s="4" t="s">
        <v>9</v>
      </c>
      <c r="C43" s="4" t="s">
        <v>10</v>
      </c>
      <c r="D43" s="4" t="s">
        <v>14</v>
      </c>
      <c r="E43" s="12" t="s">
        <v>8</v>
      </c>
      <c r="F43" s="6" t="s">
        <v>7</v>
      </c>
      <c r="G43" s="6" t="s">
        <v>1</v>
      </c>
      <c r="H43" s="6" t="s">
        <v>2</v>
      </c>
      <c r="I43" s="6" t="s">
        <v>3</v>
      </c>
      <c r="J43" s="6" t="s">
        <v>4</v>
      </c>
      <c r="K43" s="15" t="s">
        <v>43</v>
      </c>
      <c r="L43" s="15" t="s">
        <v>42</v>
      </c>
      <c r="M43" s="57"/>
      <c r="N43" s="57"/>
      <c r="O43" s="57"/>
      <c r="P43" s="57"/>
    </row>
    <row r="44" spans="1:16" ht="18.75" customHeight="1">
      <c r="A44" s="13">
        <v>1</v>
      </c>
      <c r="B44" s="69">
        <f>A44+1</f>
        <v>2</v>
      </c>
      <c r="C44" s="69">
        <f t="shared" ref="C44:L44" si="5">B44+1</f>
        <v>3</v>
      </c>
      <c r="D44" s="69">
        <f t="shared" si="5"/>
        <v>4</v>
      </c>
      <c r="E44" s="69">
        <f t="shared" si="5"/>
        <v>5</v>
      </c>
      <c r="F44" s="69">
        <f t="shared" si="5"/>
        <v>6</v>
      </c>
      <c r="G44" s="69">
        <f t="shared" si="5"/>
        <v>7</v>
      </c>
      <c r="H44" s="69">
        <f t="shared" si="5"/>
        <v>8</v>
      </c>
      <c r="I44" s="69">
        <f t="shared" si="5"/>
        <v>9</v>
      </c>
      <c r="J44" s="69">
        <f t="shared" si="5"/>
        <v>10</v>
      </c>
      <c r="K44" s="69">
        <f t="shared" si="5"/>
        <v>11</v>
      </c>
      <c r="L44" s="69">
        <f t="shared" si="5"/>
        <v>12</v>
      </c>
      <c r="M44" s="57"/>
      <c r="N44" s="57"/>
      <c r="O44" s="57"/>
      <c r="P44" s="57"/>
    </row>
    <row r="45" spans="1:16" ht="36" customHeight="1">
      <c r="A45" s="28">
        <v>170703</v>
      </c>
      <c r="B45" s="29" t="s">
        <v>21</v>
      </c>
      <c r="C45" s="22">
        <v>6650</v>
      </c>
      <c r="D45" s="21" t="s">
        <v>22</v>
      </c>
      <c r="E45" s="24" t="s">
        <v>20</v>
      </c>
      <c r="F45" s="16" t="s">
        <v>51</v>
      </c>
      <c r="G45" s="25"/>
      <c r="H45" s="38"/>
      <c r="I45" s="25"/>
      <c r="J45" s="26">
        <f t="shared" si="4"/>
        <v>-25000</v>
      </c>
      <c r="K45" s="27">
        <v>-25000</v>
      </c>
      <c r="L45" s="27"/>
      <c r="M45" s="57"/>
      <c r="N45" s="57"/>
      <c r="O45" s="57"/>
      <c r="P45" s="57"/>
    </row>
    <row r="46" spans="1:16" ht="48" customHeight="1">
      <c r="A46" s="28">
        <v>170703</v>
      </c>
      <c r="B46" s="29" t="s">
        <v>21</v>
      </c>
      <c r="C46" s="22">
        <v>6650</v>
      </c>
      <c r="D46" s="21" t="s">
        <v>22</v>
      </c>
      <c r="E46" s="24" t="s">
        <v>20</v>
      </c>
      <c r="F46" s="16" t="s">
        <v>52</v>
      </c>
      <c r="G46" s="25">
        <v>21158</v>
      </c>
      <c r="H46" s="38">
        <v>100</v>
      </c>
      <c r="I46" s="25"/>
      <c r="J46" s="26">
        <f t="shared" si="4"/>
        <v>21158</v>
      </c>
      <c r="K46" s="27">
        <v>21158</v>
      </c>
      <c r="L46" s="27"/>
      <c r="M46" s="57"/>
      <c r="N46" s="57"/>
      <c r="O46" s="57"/>
      <c r="P46" s="57"/>
    </row>
    <row r="47" spans="1:16" ht="38.25" customHeight="1">
      <c r="A47" s="28">
        <v>170703</v>
      </c>
      <c r="B47" s="29" t="s">
        <v>21</v>
      </c>
      <c r="C47" s="22">
        <v>6650</v>
      </c>
      <c r="D47" s="21" t="s">
        <v>22</v>
      </c>
      <c r="E47" s="24" t="s">
        <v>20</v>
      </c>
      <c r="F47" s="16" t="s">
        <v>53</v>
      </c>
      <c r="G47" s="17"/>
      <c r="H47" s="42"/>
      <c r="I47" s="17"/>
      <c r="J47" s="26">
        <f t="shared" si="4"/>
        <v>-25000</v>
      </c>
      <c r="K47" s="27">
        <v>-25000</v>
      </c>
      <c r="L47" s="27"/>
      <c r="M47" s="57"/>
      <c r="N47" s="57"/>
      <c r="O47" s="57"/>
      <c r="P47" s="57"/>
    </row>
    <row r="48" spans="1:16" ht="38.25" customHeight="1">
      <c r="A48" s="28">
        <v>170703</v>
      </c>
      <c r="B48" s="29" t="s">
        <v>21</v>
      </c>
      <c r="C48" s="22">
        <v>6650</v>
      </c>
      <c r="D48" s="21" t="s">
        <v>22</v>
      </c>
      <c r="E48" s="24" t="s">
        <v>20</v>
      </c>
      <c r="F48" s="16" t="s">
        <v>54</v>
      </c>
      <c r="G48" s="25">
        <v>21657</v>
      </c>
      <c r="H48" s="38">
        <v>100</v>
      </c>
      <c r="I48" s="25"/>
      <c r="J48" s="26">
        <f t="shared" si="4"/>
        <v>21657</v>
      </c>
      <c r="K48" s="27">
        <v>21657</v>
      </c>
      <c r="L48" s="27"/>
      <c r="M48" s="57"/>
      <c r="N48" s="57"/>
      <c r="O48" s="57"/>
      <c r="P48" s="57"/>
    </row>
    <row r="49" spans="1:16" ht="39.75" customHeight="1">
      <c r="A49" s="28">
        <v>170703</v>
      </c>
      <c r="B49" s="29" t="s">
        <v>21</v>
      </c>
      <c r="C49" s="22">
        <v>6650</v>
      </c>
      <c r="D49" s="21" t="s">
        <v>22</v>
      </c>
      <c r="E49" s="24" t="s">
        <v>20</v>
      </c>
      <c r="F49" s="16" t="s">
        <v>55</v>
      </c>
      <c r="G49" s="25"/>
      <c r="H49" s="38"/>
      <c r="I49" s="25"/>
      <c r="J49" s="26">
        <f t="shared" ref="J49:J62" si="6">K49+L49</f>
        <v>-25000</v>
      </c>
      <c r="K49" s="27">
        <v>-25000</v>
      </c>
      <c r="L49" s="27"/>
      <c r="M49" s="57"/>
      <c r="N49" s="57"/>
      <c r="O49" s="57"/>
      <c r="P49" s="57"/>
    </row>
    <row r="50" spans="1:16" ht="44.25" customHeight="1">
      <c r="A50" s="28">
        <v>170703</v>
      </c>
      <c r="B50" s="29" t="s">
        <v>21</v>
      </c>
      <c r="C50" s="22">
        <v>6650</v>
      </c>
      <c r="D50" s="21" t="s">
        <v>22</v>
      </c>
      <c r="E50" s="24" t="s">
        <v>20</v>
      </c>
      <c r="F50" s="16" t="s">
        <v>56</v>
      </c>
      <c r="G50" s="25">
        <v>21158</v>
      </c>
      <c r="H50" s="38">
        <v>100</v>
      </c>
      <c r="I50" s="25"/>
      <c r="J50" s="26">
        <f t="shared" si="6"/>
        <v>21158</v>
      </c>
      <c r="K50" s="27">
        <v>21158</v>
      </c>
      <c r="L50" s="27"/>
      <c r="M50" s="57"/>
      <c r="N50" s="57"/>
      <c r="O50" s="57"/>
      <c r="P50" s="57"/>
    </row>
    <row r="51" spans="1:16" ht="35.25" customHeight="1">
      <c r="A51" s="28">
        <v>170703</v>
      </c>
      <c r="B51" s="29" t="s">
        <v>21</v>
      </c>
      <c r="C51" s="22">
        <v>6650</v>
      </c>
      <c r="D51" s="21" t="s">
        <v>22</v>
      </c>
      <c r="E51" s="24" t="s">
        <v>20</v>
      </c>
      <c r="F51" s="16" t="s">
        <v>57</v>
      </c>
      <c r="G51" s="25"/>
      <c r="H51" s="38"/>
      <c r="I51" s="25"/>
      <c r="J51" s="26">
        <f t="shared" si="6"/>
        <v>-25000</v>
      </c>
      <c r="K51" s="27">
        <v>-25000</v>
      </c>
      <c r="L51" s="27"/>
      <c r="M51" s="57"/>
      <c r="N51" s="57"/>
      <c r="O51" s="57"/>
      <c r="P51" s="57"/>
    </row>
    <row r="52" spans="1:16" ht="38.25" customHeight="1">
      <c r="A52" s="28">
        <v>170703</v>
      </c>
      <c r="B52" s="29" t="s">
        <v>21</v>
      </c>
      <c r="C52" s="22">
        <v>6650</v>
      </c>
      <c r="D52" s="21" t="s">
        <v>22</v>
      </c>
      <c r="E52" s="24" t="s">
        <v>20</v>
      </c>
      <c r="F52" s="16" t="s">
        <v>58</v>
      </c>
      <c r="G52" s="25">
        <v>21158</v>
      </c>
      <c r="H52" s="38">
        <v>100</v>
      </c>
      <c r="I52" s="25"/>
      <c r="J52" s="26">
        <f t="shared" si="6"/>
        <v>21158</v>
      </c>
      <c r="K52" s="27">
        <v>21158</v>
      </c>
      <c r="L52" s="27"/>
      <c r="M52" s="57"/>
      <c r="N52" s="57"/>
      <c r="O52" s="57"/>
      <c r="P52" s="57"/>
    </row>
    <row r="53" spans="1:16" ht="40.5" customHeight="1">
      <c r="A53" s="28">
        <v>170703</v>
      </c>
      <c r="B53" s="29" t="s">
        <v>21</v>
      </c>
      <c r="C53" s="22">
        <v>6650</v>
      </c>
      <c r="D53" s="21" t="s">
        <v>22</v>
      </c>
      <c r="E53" s="24" t="s">
        <v>20</v>
      </c>
      <c r="F53" s="16" t="s">
        <v>59</v>
      </c>
      <c r="G53" s="25"/>
      <c r="H53" s="38"/>
      <c r="I53" s="25"/>
      <c r="J53" s="26">
        <f t="shared" si="6"/>
        <v>-25000</v>
      </c>
      <c r="K53" s="27">
        <v>-25000</v>
      </c>
      <c r="L53" s="27"/>
      <c r="M53" s="57"/>
      <c r="N53" s="57"/>
      <c r="O53" s="57"/>
      <c r="P53" s="57"/>
    </row>
    <row r="54" spans="1:16" ht="44.25" customHeight="1">
      <c r="A54" s="28">
        <v>170703</v>
      </c>
      <c r="B54" s="29" t="s">
        <v>21</v>
      </c>
      <c r="C54" s="22">
        <v>6650</v>
      </c>
      <c r="D54" s="21" t="s">
        <v>22</v>
      </c>
      <c r="E54" s="24" t="s">
        <v>20</v>
      </c>
      <c r="F54" s="16" t="s">
        <v>60</v>
      </c>
      <c r="G54" s="25">
        <v>21324</v>
      </c>
      <c r="H54" s="38">
        <v>100</v>
      </c>
      <c r="I54" s="25"/>
      <c r="J54" s="26">
        <f t="shared" si="6"/>
        <v>21324</v>
      </c>
      <c r="K54" s="27">
        <v>21324</v>
      </c>
      <c r="L54" s="27"/>
      <c r="M54" s="57"/>
      <c r="N54" s="57"/>
      <c r="O54" s="57"/>
      <c r="P54" s="57"/>
    </row>
    <row r="55" spans="1:16" ht="37.5" customHeight="1">
      <c r="A55" s="28">
        <v>170703</v>
      </c>
      <c r="B55" s="29" t="s">
        <v>21</v>
      </c>
      <c r="C55" s="22">
        <v>6650</v>
      </c>
      <c r="D55" s="21" t="s">
        <v>22</v>
      </c>
      <c r="E55" s="24" t="s">
        <v>20</v>
      </c>
      <c r="F55" s="16" t="s">
        <v>61</v>
      </c>
      <c r="G55" s="25"/>
      <c r="H55" s="38"/>
      <c r="I55" s="25"/>
      <c r="J55" s="26">
        <f t="shared" si="6"/>
        <v>-25000</v>
      </c>
      <c r="K55" s="27">
        <v>-25000</v>
      </c>
      <c r="L55" s="27"/>
      <c r="M55" s="57"/>
      <c r="N55" s="57"/>
      <c r="O55" s="57"/>
      <c r="P55" s="57"/>
    </row>
    <row r="56" spans="1:16" ht="39" customHeight="1">
      <c r="A56" s="28">
        <v>170703</v>
      </c>
      <c r="B56" s="29" t="s">
        <v>21</v>
      </c>
      <c r="C56" s="22">
        <v>6650</v>
      </c>
      <c r="D56" s="21" t="s">
        <v>22</v>
      </c>
      <c r="E56" s="24" t="s">
        <v>20</v>
      </c>
      <c r="F56" s="16" t="s">
        <v>62</v>
      </c>
      <c r="G56" s="25">
        <v>21158</v>
      </c>
      <c r="H56" s="38">
        <v>100</v>
      </c>
      <c r="I56" s="25"/>
      <c r="J56" s="26">
        <f t="shared" si="6"/>
        <v>21158</v>
      </c>
      <c r="K56" s="27">
        <v>21158</v>
      </c>
      <c r="L56" s="27"/>
      <c r="M56" s="57"/>
      <c r="N56" s="57"/>
      <c r="O56" s="57"/>
      <c r="P56" s="57"/>
    </row>
    <row r="57" spans="1:16" ht="39.75" customHeight="1">
      <c r="A57" s="28">
        <v>170703</v>
      </c>
      <c r="B57" s="29" t="s">
        <v>21</v>
      </c>
      <c r="C57" s="22">
        <v>6650</v>
      </c>
      <c r="D57" s="21" t="s">
        <v>22</v>
      </c>
      <c r="E57" s="24" t="s">
        <v>20</v>
      </c>
      <c r="F57" s="16" t="s">
        <v>63</v>
      </c>
      <c r="G57" s="25"/>
      <c r="H57" s="38"/>
      <c r="I57" s="25"/>
      <c r="J57" s="26">
        <f t="shared" si="6"/>
        <v>-25000</v>
      </c>
      <c r="K57" s="27">
        <v>-25000</v>
      </c>
      <c r="L57" s="27"/>
      <c r="M57" s="57"/>
      <c r="N57" s="57"/>
      <c r="O57" s="57"/>
      <c r="P57" s="57"/>
    </row>
    <row r="58" spans="1:16" ht="52.5" customHeight="1">
      <c r="A58" s="28">
        <v>170703</v>
      </c>
      <c r="B58" s="29" t="s">
        <v>21</v>
      </c>
      <c r="C58" s="22">
        <v>6650</v>
      </c>
      <c r="D58" s="21" t="s">
        <v>22</v>
      </c>
      <c r="E58" s="24" t="s">
        <v>20</v>
      </c>
      <c r="F58" s="16" t="s">
        <v>64</v>
      </c>
      <c r="G58" s="25">
        <v>21158</v>
      </c>
      <c r="H58" s="38">
        <v>100</v>
      </c>
      <c r="I58" s="25"/>
      <c r="J58" s="26">
        <f t="shared" si="6"/>
        <v>21158</v>
      </c>
      <c r="K58" s="27">
        <v>21158</v>
      </c>
      <c r="L58" s="27"/>
      <c r="M58" s="57"/>
      <c r="N58" s="57"/>
      <c r="O58" s="57"/>
      <c r="P58" s="57"/>
    </row>
    <row r="59" spans="1:16" ht="36.75" customHeight="1">
      <c r="A59" s="28">
        <v>170703</v>
      </c>
      <c r="B59" s="29" t="s">
        <v>21</v>
      </c>
      <c r="C59" s="22">
        <v>6650</v>
      </c>
      <c r="D59" s="21" t="s">
        <v>22</v>
      </c>
      <c r="E59" s="24" t="s">
        <v>20</v>
      </c>
      <c r="F59" s="16" t="s">
        <v>65</v>
      </c>
      <c r="G59" s="25"/>
      <c r="H59" s="38"/>
      <c r="I59" s="25"/>
      <c r="J59" s="26">
        <f t="shared" si="6"/>
        <v>-25000</v>
      </c>
      <c r="K59" s="27">
        <v>-25000</v>
      </c>
      <c r="L59" s="27"/>
      <c r="M59" s="57"/>
      <c r="N59" s="57"/>
      <c r="O59" s="57"/>
      <c r="P59" s="57"/>
    </row>
    <row r="60" spans="1:16" ht="51.75" customHeight="1">
      <c r="A60" s="28">
        <v>170703</v>
      </c>
      <c r="B60" s="29" t="s">
        <v>21</v>
      </c>
      <c r="C60" s="22">
        <v>6650</v>
      </c>
      <c r="D60" s="21" t="s">
        <v>22</v>
      </c>
      <c r="E60" s="24" t="s">
        <v>20</v>
      </c>
      <c r="F60" s="16" t="s">
        <v>66</v>
      </c>
      <c r="G60" s="25">
        <v>21158</v>
      </c>
      <c r="H60" s="38">
        <v>100</v>
      </c>
      <c r="I60" s="25"/>
      <c r="J60" s="26">
        <f t="shared" si="6"/>
        <v>21158</v>
      </c>
      <c r="K60" s="27">
        <v>21158</v>
      </c>
      <c r="L60" s="27"/>
      <c r="M60" s="57"/>
      <c r="N60" s="57"/>
      <c r="O60" s="57"/>
      <c r="P60" s="57"/>
    </row>
    <row r="61" spans="1:16" ht="39" customHeight="1">
      <c r="A61" s="28">
        <v>170703</v>
      </c>
      <c r="B61" s="29" t="s">
        <v>21</v>
      </c>
      <c r="C61" s="22">
        <v>6650</v>
      </c>
      <c r="D61" s="21" t="s">
        <v>22</v>
      </c>
      <c r="E61" s="24" t="s">
        <v>20</v>
      </c>
      <c r="F61" s="16" t="s">
        <v>67</v>
      </c>
      <c r="G61" s="25"/>
      <c r="H61" s="38"/>
      <c r="I61" s="25"/>
      <c r="J61" s="26">
        <f t="shared" si="6"/>
        <v>-25000</v>
      </c>
      <c r="K61" s="27">
        <v>-25000</v>
      </c>
      <c r="L61" s="27"/>
      <c r="M61" s="57"/>
      <c r="N61" s="57"/>
      <c r="O61" s="57"/>
      <c r="P61" s="57"/>
    </row>
    <row r="62" spans="1:16" ht="48.75" customHeight="1">
      <c r="A62" s="28">
        <v>170703</v>
      </c>
      <c r="B62" s="29" t="s">
        <v>21</v>
      </c>
      <c r="C62" s="22">
        <v>6650</v>
      </c>
      <c r="D62" s="21" t="s">
        <v>22</v>
      </c>
      <c r="E62" s="24" t="s">
        <v>20</v>
      </c>
      <c r="F62" s="16" t="s">
        <v>68</v>
      </c>
      <c r="G62" s="25">
        <v>21158</v>
      </c>
      <c r="H62" s="38">
        <v>100</v>
      </c>
      <c r="I62" s="25"/>
      <c r="J62" s="26">
        <f t="shared" si="6"/>
        <v>21158</v>
      </c>
      <c r="K62" s="27">
        <v>21158</v>
      </c>
      <c r="L62" s="27"/>
      <c r="M62" s="57"/>
      <c r="N62" s="57"/>
      <c r="O62" s="57"/>
      <c r="P62" s="57"/>
    </row>
    <row r="63" spans="1:16" ht="39" customHeight="1">
      <c r="A63" s="28">
        <v>170703</v>
      </c>
      <c r="B63" s="29" t="s">
        <v>21</v>
      </c>
      <c r="C63" s="22">
        <v>6650</v>
      </c>
      <c r="D63" s="21" t="s">
        <v>22</v>
      </c>
      <c r="E63" s="24" t="s">
        <v>20</v>
      </c>
      <c r="F63" s="16" t="s">
        <v>69</v>
      </c>
      <c r="G63" s="25"/>
      <c r="H63" s="38"/>
      <c r="I63" s="25"/>
      <c r="J63" s="26">
        <f t="shared" ref="J63:J91" si="7">K63+L63</f>
        <v>-25000</v>
      </c>
      <c r="K63" s="27">
        <v>-25000</v>
      </c>
      <c r="L63" s="27"/>
      <c r="M63" s="57"/>
      <c r="N63" s="57"/>
      <c r="O63" s="57"/>
      <c r="P63" s="57"/>
    </row>
    <row r="64" spans="1:16" ht="38.25" customHeight="1">
      <c r="A64" s="28">
        <v>170703</v>
      </c>
      <c r="B64" s="29" t="s">
        <v>21</v>
      </c>
      <c r="C64" s="22">
        <v>6650</v>
      </c>
      <c r="D64" s="21" t="s">
        <v>22</v>
      </c>
      <c r="E64" s="24" t="s">
        <v>20</v>
      </c>
      <c r="F64" s="16" t="s">
        <v>70</v>
      </c>
      <c r="G64" s="25">
        <v>21158</v>
      </c>
      <c r="H64" s="38">
        <v>100</v>
      </c>
      <c r="I64" s="25"/>
      <c r="J64" s="26">
        <f t="shared" si="7"/>
        <v>21158</v>
      </c>
      <c r="K64" s="27">
        <v>21158</v>
      </c>
      <c r="L64" s="27"/>
      <c r="M64" s="57"/>
      <c r="N64" s="57"/>
      <c r="O64" s="57"/>
      <c r="P64" s="57"/>
    </row>
    <row r="65" spans="1:16" ht="36.75" customHeight="1">
      <c r="A65" s="28">
        <v>170703</v>
      </c>
      <c r="B65" s="29" t="s">
        <v>21</v>
      </c>
      <c r="C65" s="22">
        <v>6650</v>
      </c>
      <c r="D65" s="21" t="s">
        <v>22</v>
      </c>
      <c r="E65" s="24" t="s">
        <v>20</v>
      </c>
      <c r="F65" s="16" t="s">
        <v>71</v>
      </c>
      <c r="G65" s="25"/>
      <c r="H65" s="38"/>
      <c r="I65" s="25"/>
      <c r="J65" s="26">
        <f t="shared" si="7"/>
        <v>-50000</v>
      </c>
      <c r="K65" s="27">
        <v>-50000</v>
      </c>
      <c r="L65" s="27"/>
      <c r="M65" s="57"/>
      <c r="N65" s="57"/>
      <c r="O65" s="57"/>
      <c r="P65" s="57"/>
    </row>
    <row r="66" spans="1:16" ht="40.5" customHeight="1">
      <c r="A66" s="28">
        <v>170703</v>
      </c>
      <c r="B66" s="29" t="s">
        <v>21</v>
      </c>
      <c r="C66" s="22">
        <v>6650</v>
      </c>
      <c r="D66" s="21" t="s">
        <v>22</v>
      </c>
      <c r="E66" s="24" t="s">
        <v>20</v>
      </c>
      <c r="F66" s="16" t="s">
        <v>72</v>
      </c>
      <c r="G66" s="25">
        <v>50000</v>
      </c>
      <c r="H66" s="38">
        <v>100</v>
      </c>
      <c r="I66" s="25"/>
      <c r="J66" s="26">
        <f t="shared" si="7"/>
        <v>50000</v>
      </c>
      <c r="K66" s="27">
        <v>50000</v>
      </c>
      <c r="L66" s="27"/>
      <c r="M66" s="57"/>
      <c r="N66" s="57"/>
      <c r="O66" s="57"/>
      <c r="P66" s="57"/>
    </row>
    <row r="67" spans="1:16" ht="43.5" customHeight="1">
      <c r="A67" s="28">
        <v>170703</v>
      </c>
      <c r="B67" s="29" t="s">
        <v>21</v>
      </c>
      <c r="C67" s="22">
        <v>6650</v>
      </c>
      <c r="D67" s="21" t="s">
        <v>22</v>
      </c>
      <c r="E67" s="24" t="s">
        <v>20</v>
      </c>
      <c r="F67" s="16" t="s">
        <v>73</v>
      </c>
      <c r="G67" s="25"/>
      <c r="H67" s="38"/>
      <c r="I67" s="25"/>
      <c r="J67" s="26">
        <f t="shared" si="7"/>
        <v>-50000</v>
      </c>
      <c r="K67" s="27"/>
      <c r="L67" s="27">
        <v>-50000</v>
      </c>
      <c r="M67" s="57"/>
      <c r="N67" s="57"/>
      <c r="O67" s="57"/>
      <c r="P67" s="57"/>
    </row>
    <row r="68" spans="1:16" ht="103.5" customHeight="1">
      <c r="A68" s="68" t="s">
        <v>11</v>
      </c>
      <c r="B68" s="4" t="s">
        <v>9</v>
      </c>
      <c r="C68" s="4" t="s">
        <v>10</v>
      </c>
      <c r="D68" s="4" t="s">
        <v>14</v>
      </c>
      <c r="E68" s="12" t="s">
        <v>8</v>
      </c>
      <c r="F68" s="6" t="s">
        <v>7</v>
      </c>
      <c r="G68" s="6" t="s">
        <v>1</v>
      </c>
      <c r="H68" s="6" t="s">
        <v>2</v>
      </c>
      <c r="I68" s="6" t="s">
        <v>3</v>
      </c>
      <c r="J68" s="6" t="s">
        <v>4</v>
      </c>
      <c r="K68" s="15" t="s">
        <v>43</v>
      </c>
      <c r="L68" s="15" t="s">
        <v>42</v>
      </c>
      <c r="M68" s="57"/>
      <c r="N68" s="57"/>
      <c r="O68" s="57"/>
      <c r="P68" s="57"/>
    </row>
    <row r="69" spans="1:16" ht="30" customHeight="1">
      <c r="A69" s="13">
        <v>1</v>
      </c>
      <c r="B69" s="69">
        <f>A69+1</f>
        <v>2</v>
      </c>
      <c r="C69" s="69">
        <f t="shared" ref="C69:L69" si="8">B69+1</f>
        <v>3</v>
      </c>
      <c r="D69" s="69">
        <f t="shared" si="8"/>
        <v>4</v>
      </c>
      <c r="E69" s="69">
        <f t="shared" si="8"/>
        <v>5</v>
      </c>
      <c r="F69" s="69">
        <f t="shared" si="8"/>
        <v>6</v>
      </c>
      <c r="G69" s="69">
        <f t="shared" si="8"/>
        <v>7</v>
      </c>
      <c r="H69" s="69">
        <f t="shared" si="8"/>
        <v>8</v>
      </c>
      <c r="I69" s="69">
        <f t="shared" si="8"/>
        <v>9</v>
      </c>
      <c r="J69" s="69">
        <f t="shared" si="8"/>
        <v>10</v>
      </c>
      <c r="K69" s="69">
        <f t="shared" si="8"/>
        <v>11</v>
      </c>
      <c r="L69" s="69">
        <f t="shared" si="8"/>
        <v>12</v>
      </c>
      <c r="M69" s="57"/>
      <c r="N69" s="57"/>
      <c r="O69" s="57"/>
      <c r="P69" s="57"/>
    </row>
    <row r="70" spans="1:16" ht="50.25" customHeight="1">
      <c r="A70" s="28">
        <v>170703</v>
      </c>
      <c r="B70" s="29" t="s">
        <v>21</v>
      </c>
      <c r="C70" s="22">
        <v>6650</v>
      </c>
      <c r="D70" s="21" t="s">
        <v>22</v>
      </c>
      <c r="E70" s="24" t="s">
        <v>20</v>
      </c>
      <c r="F70" s="16" t="s">
        <v>74</v>
      </c>
      <c r="G70" s="25">
        <v>50000</v>
      </c>
      <c r="H70" s="38">
        <v>100</v>
      </c>
      <c r="I70" s="25"/>
      <c r="J70" s="26">
        <f t="shared" si="7"/>
        <v>50000</v>
      </c>
      <c r="K70" s="27"/>
      <c r="L70" s="27">
        <v>50000</v>
      </c>
      <c r="M70" s="57"/>
      <c r="N70" s="57"/>
      <c r="O70" s="57"/>
      <c r="P70" s="57"/>
    </row>
    <row r="71" spans="1:16" ht="38.25" customHeight="1">
      <c r="A71" s="28">
        <v>170703</v>
      </c>
      <c r="B71" s="29" t="s">
        <v>21</v>
      </c>
      <c r="C71" s="22">
        <v>6650</v>
      </c>
      <c r="D71" s="21" t="s">
        <v>22</v>
      </c>
      <c r="E71" s="24" t="s">
        <v>20</v>
      </c>
      <c r="F71" s="16" t="s">
        <v>75</v>
      </c>
      <c r="G71" s="25"/>
      <c r="H71" s="38"/>
      <c r="I71" s="25"/>
      <c r="J71" s="26">
        <f t="shared" si="7"/>
        <v>-50000</v>
      </c>
      <c r="K71" s="27"/>
      <c r="L71" s="27">
        <v>-50000</v>
      </c>
      <c r="M71" s="57"/>
      <c r="N71" s="57"/>
      <c r="O71" s="57"/>
      <c r="P71" s="57"/>
    </row>
    <row r="72" spans="1:16" ht="52.5" customHeight="1">
      <c r="A72" s="28">
        <v>170703</v>
      </c>
      <c r="B72" s="29" t="s">
        <v>21</v>
      </c>
      <c r="C72" s="22">
        <v>6650</v>
      </c>
      <c r="D72" s="21" t="s">
        <v>22</v>
      </c>
      <c r="E72" s="24" t="s">
        <v>20</v>
      </c>
      <c r="F72" s="16" t="s">
        <v>76</v>
      </c>
      <c r="G72" s="25">
        <v>21158</v>
      </c>
      <c r="H72" s="38">
        <v>100</v>
      </c>
      <c r="I72" s="25"/>
      <c r="J72" s="26">
        <f t="shared" si="7"/>
        <v>21158</v>
      </c>
      <c r="K72" s="27"/>
      <c r="L72" s="27">
        <v>21158</v>
      </c>
      <c r="M72" s="57"/>
      <c r="N72" s="57"/>
      <c r="O72" s="57"/>
      <c r="P72" s="57"/>
    </row>
    <row r="73" spans="1:16" ht="39.75" customHeight="1">
      <c r="A73" s="28">
        <v>170703</v>
      </c>
      <c r="B73" s="29" t="s">
        <v>21</v>
      </c>
      <c r="C73" s="22">
        <v>6650</v>
      </c>
      <c r="D73" s="21" t="s">
        <v>22</v>
      </c>
      <c r="E73" s="24" t="s">
        <v>20</v>
      </c>
      <c r="F73" s="16" t="s">
        <v>77</v>
      </c>
      <c r="G73" s="25"/>
      <c r="H73" s="38"/>
      <c r="I73" s="25"/>
      <c r="J73" s="26">
        <f t="shared" si="7"/>
        <v>-30000</v>
      </c>
      <c r="K73" s="27">
        <v>-30000</v>
      </c>
      <c r="L73" s="27"/>
      <c r="M73" s="57"/>
      <c r="N73" s="57"/>
      <c r="O73" s="57"/>
      <c r="P73" s="57"/>
    </row>
    <row r="74" spans="1:16" ht="42" customHeight="1">
      <c r="A74" s="28">
        <v>170703</v>
      </c>
      <c r="B74" s="29" t="s">
        <v>21</v>
      </c>
      <c r="C74" s="22">
        <v>6650</v>
      </c>
      <c r="D74" s="21" t="s">
        <v>22</v>
      </c>
      <c r="E74" s="24" t="s">
        <v>20</v>
      </c>
      <c r="F74" s="16" t="s">
        <v>78</v>
      </c>
      <c r="G74" s="25">
        <v>30000</v>
      </c>
      <c r="H74" s="38">
        <v>100</v>
      </c>
      <c r="I74" s="25"/>
      <c r="J74" s="26">
        <f t="shared" si="7"/>
        <v>30000</v>
      </c>
      <c r="K74" s="27">
        <v>30000</v>
      </c>
      <c r="L74" s="27"/>
      <c r="M74" s="57"/>
      <c r="N74" s="57"/>
      <c r="O74" s="57"/>
      <c r="P74" s="57"/>
    </row>
    <row r="75" spans="1:16" ht="53.25" customHeight="1">
      <c r="A75" s="28">
        <v>170703</v>
      </c>
      <c r="B75" s="29" t="s">
        <v>21</v>
      </c>
      <c r="C75" s="22">
        <v>6650</v>
      </c>
      <c r="D75" s="21" t="s">
        <v>22</v>
      </c>
      <c r="E75" s="24" t="s">
        <v>20</v>
      </c>
      <c r="F75" s="16" t="s">
        <v>79</v>
      </c>
      <c r="G75" s="25"/>
      <c r="H75" s="38"/>
      <c r="I75" s="25"/>
      <c r="J75" s="26">
        <f t="shared" si="7"/>
        <v>-50000</v>
      </c>
      <c r="K75" s="27">
        <v>-50000</v>
      </c>
      <c r="L75" s="27"/>
      <c r="M75" s="57"/>
      <c r="N75" s="57"/>
      <c r="O75" s="57"/>
      <c r="P75" s="57"/>
    </row>
    <row r="76" spans="1:16" ht="57" customHeight="1">
      <c r="A76" s="28">
        <v>170703</v>
      </c>
      <c r="B76" s="29" t="s">
        <v>21</v>
      </c>
      <c r="C76" s="22">
        <v>6650</v>
      </c>
      <c r="D76" s="21" t="s">
        <v>22</v>
      </c>
      <c r="E76" s="24" t="s">
        <v>20</v>
      </c>
      <c r="F76" s="16" t="s">
        <v>80</v>
      </c>
      <c r="G76" s="25">
        <v>50000</v>
      </c>
      <c r="H76" s="38">
        <v>100</v>
      </c>
      <c r="I76" s="25"/>
      <c r="J76" s="26">
        <f t="shared" si="7"/>
        <v>50000</v>
      </c>
      <c r="K76" s="27">
        <v>50000</v>
      </c>
      <c r="L76" s="27"/>
      <c r="M76" s="57"/>
      <c r="N76" s="57"/>
      <c r="O76" s="57"/>
      <c r="P76" s="57"/>
    </row>
    <row r="77" spans="1:16" ht="64.5" customHeight="1">
      <c r="A77" s="28">
        <v>170703</v>
      </c>
      <c r="B77" s="29" t="s">
        <v>21</v>
      </c>
      <c r="C77" s="22">
        <v>6650</v>
      </c>
      <c r="D77" s="21" t="s">
        <v>22</v>
      </c>
      <c r="E77" s="24" t="s">
        <v>20</v>
      </c>
      <c r="F77" s="16" t="s">
        <v>81</v>
      </c>
      <c r="G77" s="25"/>
      <c r="H77" s="38"/>
      <c r="I77" s="25"/>
      <c r="J77" s="26">
        <f t="shared" si="7"/>
        <v>-500000</v>
      </c>
      <c r="K77" s="27">
        <v>-250000</v>
      </c>
      <c r="L77" s="27">
        <v>-250000</v>
      </c>
      <c r="M77" s="57"/>
      <c r="N77" s="57"/>
      <c r="O77" s="57"/>
      <c r="P77" s="57"/>
    </row>
    <row r="78" spans="1:16" ht="54.75" customHeight="1">
      <c r="A78" s="28">
        <v>170703</v>
      </c>
      <c r="B78" s="29" t="s">
        <v>21</v>
      </c>
      <c r="C78" s="22">
        <v>6650</v>
      </c>
      <c r="D78" s="21" t="s">
        <v>22</v>
      </c>
      <c r="E78" s="24" t="s">
        <v>20</v>
      </c>
      <c r="F78" s="16" t="s">
        <v>82</v>
      </c>
      <c r="G78" s="25">
        <v>963772</v>
      </c>
      <c r="H78" s="38">
        <v>33</v>
      </c>
      <c r="I78" s="25"/>
      <c r="J78" s="26">
        <f t="shared" si="7"/>
        <v>282136</v>
      </c>
      <c r="K78" s="27">
        <v>250000</v>
      </c>
      <c r="L78" s="27">
        <v>32136</v>
      </c>
      <c r="M78" s="57"/>
      <c r="N78" s="57"/>
      <c r="O78" s="57"/>
      <c r="P78" s="57"/>
    </row>
    <row r="79" spans="1:16" ht="51.75" customHeight="1">
      <c r="A79" s="28">
        <v>170703</v>
      </c>
      <c r="B79" s="29" t="s">
        <v>21</v>
      </c>
      <c r="C79" s="22">
        <v>6650</v>
      </c>
      <c r="D79" s="21" t="s">
        <v>22</v>
      </c>
      <c r="E79" s="24" t="s">
        <v>20</v>
      </c>
      <c r="F79" s="16" t="s">
        <v>83</v>
      </c>
      <c r="G79" s="25"/>
      <c r="H79" s="38"/>
      <c r="I79" s="25"/>
      <c r="J79" s="26">
        <f t="shared" si="7"/>
        <v>-62133</v>
      </c>
      <c r="K79" s="27">
        <v>-62133</v>
      </c>
      <c r="L79" s="27"/>
      <c r="M79" s="57"/>
      <c r="N79" s="57"/>
      <c r="O79" s="57"/>
      <c r="P79" s="57"/>
    </row>
    <row r="80" spans="1:16" ht="39" customHeight="1">
      <c r="A80" s="28">
        <v>170703</v>
      </c>
      <c r="B80" s="29" t="s">
        <v>21</v>
      </c>
      <c r="C80" s="22">
        <v>6650</v>
      </c>
      <c r="D80" s="21" t="s">
        <v>22</v>
      </c>
      <c r="E80" s="24" t="s">
        <v>20</v>
      </c>
      <c r="F80" s="16" t="s">
        <v>84</v>
      </c>
      <c r="G80" s="25"/>
      <c r="H80" s="38"/>
      <c r="I80" s="25"/>
      <c r="J80" s="26">
        <f t="shared" si="7"/>
        <v>-24025</v>
      </c>
      <c r="K80" s="27">
        <v>-24025</v>
      </c>
      <c r="L80" s="27"/>
      <c r="M80" s="57"/>
      <c r="N80" s="57"/>
      <c r="O80" s="57"/>
      <c r="P80" s="57"/>
    </row>
    <row r="81" spans="1:16" ht="53.25" customHeight="1">
      <c r="A81" s="28">
        <v>170703</v>
      </c>
      <c r="B81" s="29" t="s">
        <v>21</v>
      </c>
      <c r="C81" s="22">
        <v>6650</v>
      </c>
      <c r="D81" s="21" t="s">
        <v>22</v>
      </c>
      <c r="E81" s="24" t="s">
        <v>20</v>
      </c>
      <c r="F81" s="31" t="s">
        <v>87</v>
      </c>
      <c r="G81" s="25"/>
      <c r="H81" s="38"/>
      <c r="I81" s="25"/>
      <c r="J81" s="26">
        <f t="shared" si="7"/>
        <v>-121110</v>
      </c>
      <c r="K81" s="27">
        <v>-121110</v>
      </c>
      <c r="L81" s="27"/>
      <c r="M81" s="57"/>
      <c r="N81" s="57"/>
      <c r="O81" s="57"/>
      <c r="P81" s="57"/>
    </row>
    <row r="82" spans="1:16" ht="39" customHeight="1">
      <c r="A82" s="28">
        <v>170703</v>
      </c>
      <c r="B82" s="29" t="s">
        <v>21</v>
      </c>
      <c r="C82" s="22">
        <v>6650</v>
      </c>
      <c r="D82" s="21" t="s">
        <v>22</v>
      </c>
      <c r="E82" s="24" t="s">
        <v>20</v>
      </c>
      <c r="F82" s="16" t="s">
        <v>96</v>
      </c>
      <c r="G82" s="25"/>
      <c r="H82" s="38"/>
      <c r="I82" s="25"/>
      <c r="J82" s="26">
        <f t="shared" si="7"/>
        <v>-500000</v>
      </c>
      <c r="K82" s="27"/>
      <c r="L82" s="27">
        <v>-500000</v>
      </c>
      <c r="M82" s="57"/>
      <c r="N82" s="57"/>
      <c r="O82" s="57"/>
      <c r="P82" s="57"/>
    </row>
    <row r="83" spans="1:16" ht="49.5" customHeight="1">
      <c r="A83" s="28">
        <v>170703</v>
      </c>
      <c r="B83" s="29" t="s">
        <v>21</v>
      </c>
      <c r="C83" s="22">
        <v>6650</v>
      </c>
      <c r="D83" s="21" t="s">
        <v>22</v>
      </c>
      <c r="E83" s="24" t="s">
        <v>20</v>
      </c>
      <c r="F83" s="16" t="s">
        <v>97</v>
      </c>
      <c r="G83" s="25">
        <v>1197208</v>
      </c>
      <c r="H83" s="38">
        <v>41.8</v>
      </c>
      <c r="I83" s="25">
        <v>697208</v>
      </c>
      <c r="J83" s="26">
        <f t="shared" si="7"/>
        <v>500000</v>
      </c>
      <c r="K83" s="27"/>
      <c r="L83" s="27">
        <v>500000</v>
      </c>
      <c r="M83" s="57"/>
      <c r="N83" s="57"/>
      <c r="O83" s="57"/>
      <c r="P83" s="57"/>
    </row>
    <row r="84" spans="1:16" ht="54" customHeight="1">
      <c r="A84" s="28">
        <v>170703</v>
      </c>
      <c r="B84" s="29" t="s">
        <v>21</v>
      </c>
      <c r="C84" s="22">
        <v>6650</v>
      </c>
      <c r="D84" s="21" t="s">
        <v>22</v>
      </c>
      <c r="E84" s="24" t="s">
        <v>20</v>
      </c>
      <c r="F84" s="16" t="s">
        <v>98</v>
      </c>
      <c r="G84" s="25"/>
      <c r="H84" s="38"/>
      <c r="I84" s="25"/>
      <c r="J84" s="26">
        <f t="shared" si="7"/>
        <v>40300</v>
      </c>
      <c r="K84" s="27">
        <v>8608</v>
      </c>
      <c r="L84" s="27">
        <v>31692</v>
      </c>
      <c r="M84" s="57"/>
      <c r="N84" s="57"/>
      <c r="O84" s="57"/>
      <c r="P84" s="57"/>
    </row>
    <row r="85" spans="1:16" ht="39" customHeight="1">
      <c r="A85" s="28">
        <v>170703</v>
      </c>
      <c r="B85" s="29" t="s">
        <v>21</v>
      </c>
      <c r="C85" s="22">
        <v>6650</v>
      </c>
      <c r="D85" s="21" t="s">
        <v>22</v>
      </c>
      <c r="E85" s="24" t="s">
        <v>20</v>
      </c>
      <c r="F85" s="16" t="s">
        <v>99</v>
      </c>
      <c r="G85" s="25"/>
      <c r="H85" s="38"/>
      <c r="I85" s="25"/>
      <c r="J85" s="26">
        <f t="shared" si="7"/>
        <v>16465</v>
      </c>
      <c r="K85" s="27">
        <v>16465</v>
      </c>
      <c r="L85" s="27"/>
      <c r="M85" s="57"/>
      <c r="N85" s="57"/>
      <c r="O85" s="57"/>
      <c r="P85" s="57"/>
    </row>
    <row r="86" spans="1:16" ht="34.5" customHeight="1">
      <c r="A86" s="28">
        <v>170703</v>
      </c>
      <c r="B86" s="29" t="s">
        <v>21</v>
      </c>
      <c r="C86" s="22">
        <v>6650</v>
      </c>
      <c r="D86" s="21" t="s">
        <v>22</v>
      </c>
      <c r="E86" s="24" t="s">
        <v>20</v>
      </c>
      <c r="F86" s="16" t="s">
        <v>101</v>
      </c>
      <c r="G86" s="25"/>
      <c r="H86" s="38"/>
      <c r="I86" s="25"/>
      <c r="J86" s="26">
        <f t="shared" si="7"/>
        <v>30000</v>
      </c>
      <c r="K86" s="27">
        <v>30000</v>
      </c>
      <c r="L86" s="27"/>
      <c r="M86" s="57"/>
      <c r="N86" s="57"/>
      <c r="O86" s="57"/>
      <c r="P86" s="57"/>
    </row>
    <row r="87" spans="1:16" ht="34.5" customHeight="1">
      <c r="A87" s="28">
        <v>170703</v>
      </c>
      <c r="B87" s="29" t="s">
        <v>21</v>
      </c>
      <c r="C87" s="22">
        <v>6650</v>
      </c>
      <c r="D87" s="21" t="s">
        <v>22</v>
      </c>
      <c r="E87" s="24" t="s">
        <v>20</v>
      </c>
      <c r="F87" s="45" t="s">
        <v>134</v>
      </c>
      <c r="G87" s="25"/>
      <c r="H87" s="38"/>
      <c r="I87" s="25"/>
      <c r="J87" s="26">
        <f t="shared" si="7"/>
        <v>210000</v>
      </c>
      <c r="K87" s="27"/>
      <c r="L87" s="27">
        <v>210000</v>
      </c>
      <c r="M87" s="57"/>
      <c r="N87" s="57"/>
      <c r="O87" s="57"/>
      <c r="P87" s="57"/>
    </row>
    <row r="88" spans="1:16" ht="34.5" customHeight="1">
      <c r="A88" s="28">
        <v>170703</v>
      </c>
      <c r="B88" s="29" t="s">
        <v>21</v>
      </c>
      <c r="C88" s="22">
        <v>6650</v>
      </c>
      <c r="D88" s="21" t="s">
        <v>22</v>
      </c>
      <c r="E88" s="24" t="s">
        <v>20</v>
      </c>
      <c r="F88" s="45" t="s">
        <v>135</v>
      </c>
      <c r="G88" s="25"/>
      <c r="H88" s="38"/>
      <c r="I88" s="25"/>
      <c r="J88" s="26">
        <f t="shared" si="7"/>
        <v>20000</v>
      </c>
      <c r="K88" s="27"/>
      <c r="L88" s="27">
        <v>20000</v>
      </c>
      <c r="M88" s="57"/>
      <c r="N88" s="57"/>
      <c r="O88" s="57"/>
      <c r="P88" s="57"/>
    </row>
    <row r="89" spans="1:16" ht="34.5" customHeight="1">
      <c r="A89" s="28">
        <v>170703</v>
      </c>
      <c r="B89" s="29" t="s">
        <v>21</v>
      </c>
      <c r="C89" s="22">
        <v>6650</v>
      </c>
      <c r="D89" s="21" t="s">
        <v>22</v>
      </c>
      <c r="E89" s="24" t="s">
        <v>20</v>
      </c>
      <c r="F89" s="46" t="s">
        <v>136</v>
      </c>
      <c r="G89" s="25"/>
      <c r="H89" s="38"/>
      <c r="I89" s="25"/>
      <c r="J89" s="26">
        <f t="shared" si="7"/>
        <v>-92616</v>
      </c>
      <c r="K89" s="27">
        <v>-37924</v>
      </c>
      <c r="L89" s="27">
        <v>-54692</v>
      </c>
      <c r="M89" s="57"/>
      <c r="N89" s="57"/>
      <c r="O89" s="57"/>
      <c r="P89" s="57"/>
    </row>
    <row r="90" spans="1:16" ht="34.5" customHeight="1">
      <c r="A90" s="28">
        <v>170703</v>
      </c>
      <c r="B90" s="29" t="s">
        <v>21</v>
      </c>
      <c r="C90" s="22">
        <v>6650</v>
      </c>
      <c r="D90" s="21" t="s">
        <v>22</v>
      </c>
      <c r="E90" s="24" t="s">
        <v>20</v>
      </c>
      <c r="F90" s="46" t="s">
        <v>137</v>
      </c>
      <c r="G90" s="25"/>
      <c r="H90" s="38"/>
      <c r="I90" s="25"/>
      <c r="J90" s="26">
        <f t="shared" si="7"/>
        <v>-100000</v>
      </c>
      <c r="K90" s="27"/>
      <c r="L90" s="27">
        <v>-100000</v>
      </c>
      <c r="M90" s="57"/>
      <c r="N90" s="57"/>
      <c r="O90" s="57"/>
      <c r="P90" s="57"/>
    </row>
    <row r="91" spans="1:16" ht="34.5" customHeight="1">
      <c r="A91" s="28">
        <v>170703</v>
      </c>
      <c r="B91" s="29" t="s">
        <v>21</v>
      </c>
      <c r="C91" s="22">
        <v>6650</v>
      </c>
      <c r="D91" s="21" t="s">
        <v>22</v>
      </c>
      <c r="E91" s="24" t="s">
        <v>20</v>
      </c>
      <c r="F91" s="46" t="s">
        <v>138</v>
      </c>
      <c r="G91" s="25"/>
      <c r="H91" s="38"/>
      <c r="I91" s="25"/>
      <c r="J91" s="26">
        <f t="shared" si="7"/>
        <v>-100000</v>
      </c>
      <c r="K91" s="27"/>
      <c r="L91" s="27">
        <v>-100000</v>
      </c>
      <c r="M91" s="57"/>
      <c r="N91" s="57"/>
      <c r="O91" s="57"/>
      <c r="P91" s="57"/>
    </row>
    <row r="92" spans="1:16" ht="87.75" customHeight="1">
      <c r="A92" s="68" t="s">
        <v>11</v>
      </c>
      <c r="B92" s="4" t="s">
        <v>9</v>
      </c>
      <c r="C92" s="4" t="s">
        <v>10</v>
      </c>
      <c r="D92" s="4" t="s">
        <v>14</v>
      </c>
      <c r="E92" s="12" t="s">
        <v>8</v>
      </c>
      <c r="F92" s="6" t="s">
        <v>7</v>
      </c>
      <c r="G92" s="6" t="s">
        <v>1</v>
      </c>
      <c r="H92" s="6" t="s">
        <v>2</v>
      </c>
      <c r="I92" s="6" t="s">
        <v>3</v>
      </c>
      <c r="J92" s="6" t="s">
        <v>4</v>
      </c>
      <c r="K92" s="15" t="s">
        <v>43</v>
      </c>
      <c r="L92" s="15" t="s">
        <v>42</v>
      </c>
      <c r="M92" s="57"/>
      <c r="N92" s="57"/>
      <c r="O92" s="57"/>
      <c r="P92" s="57"/>
    </row>
    <row r="93" spans="1:16" ht="24" customHeight="1">
      <c r="A93" s="13">
        <v>1</v>
      </c>
      <c r="B93" s="69">
        <f>A93+1</f>
        <v>2</v>
      </c>
      <c r="C93" s="69">
        <f t="shared" ref="C93:L93" si="9">B93+1</f>
        <v>3</v>
      </c>
      <c r="D93" s="69">
        <f t="shared" si="9"/>
        <v>4</v>
      </c>
      <c r="E93" s="69">
        <f t="shared" si="9"/>
        <v>5</v>
      </c>
      <c r="F93" s="69">
        <f t="shared" si="9"/>
        <v>6</v>
      </c>
      <c r="G93" s="69">
        <f t="shared" si="9"/>
        <v>7</v>
      </c>
      <c r="H93" s="69">
        <f t="shared" si="9"/>
        <v>8</v>
      </c>
      <c r="I93" s="69">
        <f t="shared" si="9"/>
        <v>9</v>
      </c>
      <c r="J93" s="69">
        <f t="shared" si="9"/>
        <v>10</v>
      </c>
      <c r="K93" s="69">
        <f t="shared" si="9"/>
        <v>11</v>
      </c>
      <c r="L93" s="69">
        <f t="shared" si="9"/>
        <v>12</v>
      </c>
      <c r="M93" s="57"/>
      <c r="N93" s="57"/>
      <c r="O93" s="57"/>
      <c r="P93" s="57"/>
    </row>
    <row r="94" spans="1:16" ht="35.25" customHeight="1">
      <c r="A94" s="28"/>
      <c r="B94" s="32">
        <v>1000000</v>
      </c>
      <c r="C94" s="24"/>
      <c r="D94" s="21"/>
      <c r="E94" s="70" t="s">
        <v>32</v>
      </c>
      <c r="F94" s="71"/>
      <c r="G94" s="26"/>
      <c r="H94" s="43"/>
      <c r="I94" s="26"/>
      <c r="J94" s="26">
        <f>J95</f>
        <v>440918</v>
      </c>
      <c r="K94" s="26">
        <f>K95</f>
        <v>222949</v>
      </c>
      <c r="L94" s="26">
        <f>L95</f>
        <v>217969</v>
      </c>
      <c r="M94" s="57"/>
      <c r="N94" s="57"/>
      <c r="O94" s="57"/>
      <c r="P94" s="57"/>
    </row>
    <row r="95" spans="1:16" ht="35.25" customHeight="1">
      <c r="A95" s="28"/>
      <c r="B95" s="32">
        <v>1010000</v>
      </c>
      <c r="C95" s="24"/>
      <c r="D95" s="21"/>
      <c r="E95" s="70" t="s">
        <v>33</v>
      </c>
      <c r="F95" s="71"/>
      <c r="G95" s="26"/>
      <c r="H95" s="43"/>
      <c r="I95" s="26"/>
      <c r="J95" s="26">
        <f>J96+J97+J98+J99+J100+J101+J102+J103+J104+J105+J106</f>
        <v>440918</v>
      </c>
      <c r="K95" s="26">
        <f>K96+K97+K98+K99+K100+K101+K102+K103+K104+K105+K106</f>
        <v>222949</v>
      </c>
      <c r="L95" s="26">
        <f>L96+L97+L98+L99+L100+L101+L102+L103+L104+L105+L106</f>
        <v>217969</v>
      </c>
      <c r="M95" s="57"/>
      <c r="N95" s="57"/>
      <c r="O95" s="57"/>
      <c r="P95" s="57"/>
    </row>
    <row r="96" spans="1:16" ht="35.25" customHeight="1">
      <c r="A96" s="49" t="s">
        <v>141</v>
      </c>
      <c r="B96" s="50">
        <v>1011010</v>
      </c>
      <c r="C96" s="50">
        <v>1010</v>
      </c>
      <c r="D96" s="51" t="s">
        <v>142</v>
      </c>
      <c r="E96" s="52" t="s">
        <v>143</v>
      </c>
      <c r="F96" s="54" t="s">
        <v>13</v>
      </c>
      <c r="G96" s="26"/>
      <c r="H96" s="43"/>
      <c r="I96" s="26"/>
      <c r="J96" s="26">
        <f>K96+L96</f>
        <v>-15000</v>
      </c>
      <c r="K96" s="25">
        <v>-15000</v>
      </c>
      <c r="L96" s="26"/>
      <c r="M96" s="57"/>
      <c r="N96" s="57"/>
      <c r="O96" s="57"/>
      <c r="P96" s="57"/>
    </row>
    <row r="97" spans="1:17" ht="72" customHeight="1">
      <c r="A97" s="49" t="s">
        <v>144</v>
      </c>
      <c r="B97" s="53">
        <v>1011020</v>
      </c>
      <c r="C97" s="50">
        <v>1020</v>
      </c>
      <c r="D97" s="51" t="s">
        <v>23</v>
      </c>
      <c r="E97" s="55" t="s">
        <v>145</v>
      </c>
      <c r="F97" s="54" t="s">
        <v>13</v>
      </c>
      <c r="G97" s="26"/>
      <c r="H97" s="43"/>
      <c r="I97" s="26"/>
      <c r="J97" s="26">
        <f>K97+L97</f>
        <v>15000</v>
      </c>
      <c r="K97" s="25">
        <v>15000</v>
      </c>
      <c r="L97" s="26"/>
      <c r="M97" s="57"/>
      <c r="N97" s="57"/>
      <c r="O97" s="57"/>
      <c r="P97" s="57"/>
    </row>
    <row r="98" spans="1:17" ht="29.25" customHeight="1">
      <c r="A98" s="49" t="s">
        <v>146</v>
      </c>
      <c r="B98" s="53">
        <v>1011190</v>
      </c>
      <c r="C98" s="50">
        <v>1190</v>
      </c>
      <c r="D98" s="51" t="s">
        <v>147</v>
      </c>
      <c r="E98" s="55" t="s">
        <v>148</v>
      </c>
      <c r="F98" s="54" t="s">
        <v>13</v>
      </c>
      <c r="G98" s="26"/>
      <c r="H98" s="43"/>
      <c r="I98" s="26"/>
      <c r="J98" s="26">
        <f>K98+L98</f>
        <v>20000</v>
      </c>
      <c r="K98" s="25">
        <v>20000</v>
      </c>
      <c r="L98" s="26"/>
      <c r="M98" s="57"/>
      <c r="N98" s="57"/>
      <c r="O98" s="57"/>
      <c r="P98" s="57"/>
    </row>
    <row r="99" spans="1:17" ht="69.75" customHeight="1">
      <c r="A99" s="28">
        <v>150101</v>
      </c>
      <c r="B99" s="29" t="s">
        <v>38</v>
      </c>
      <c r="C99" s="22">
        <v>6310</v>
      </c>
      <c r="D99" s="21" t="s">
        <v>6</v>
      </c>
      <c r="E99" s="24" t="s">
        <v>5</v>
      </c>
      <c r="F99" s="59" t="s">
        <v>39</v>
      </c>
      <c r="G99" s="26"/>
      <c r="H99" s="43"/>
      <c r="I99" s="26"/>
      <c r="J99" s="26">
        <f t="shared" ref="J99:J109" si="10">K99+L99</f>
        <v>211000</v>
      </c>
      <c r="K99" s="27"/>
      <c r="L99" s="27">
        <v>211000</v>
      </c>
      <c r="M99" s="56">
        <f>J99</f>
        <v>211000</v>
      </c>
      <c r="N99" s="56">
        <f>K99</f>
        <v>0</v>
      </c>
      <c r="O99" s="56">
        <f>L99</f>
        <v>211000</v>
      </c>
      <c r="P99" s="57">
        <v>3132</v>
      </c>
    </row>
    <row r="100" spans="1:17" ht="54.75" customHeight="1">
      <c r="A100" s="28">
        <v>150110</v>
      </c>
      <c r="B100" s="29" t="s">
        <v>25</v>
      </c>
      <c r="C100" s="24">
        <v>6330</v>
      </c>
      <c r="D100" s="21" t="s">
        <v>23</v>
      </c>
      <c r="E100" s="24" t="s">
        <v>24</v>
      </c>
      <c r="F100" s="60" t="s">
        <v>40</v>
      </c>
      <c r="G100" s="25"/>
      <c r="H100" s="38"/>
      <c r="I100" s="25"/>
      <c r="J100" s="26">
        <f t="shared" si="10"/>
        <v>558918</v>
      </c>
      <c r="K100" s="27">
        <v>207949</v>
      </c>
      <c r="L100" s="27">
        <v>350969</v>
      </c>
      <c r="M100" s="57"/>
      <c r="N100" s="57"/>
      <c r="O100" s="57"/>
      <c r="P100" s="57"/>
    </row>
    <row r="101" spans="1:17" ht="54.75" customHeight="1">
      <c r="A101" s="28">
        <v>150110</v>
      </c>
      <c r="B101" s="29" t="s">
        <v>25</v>
      </c>
      <c r="C101" s="24">
        <v>6330</v>
      </c>
      <c r="D101" s="21" t="s">
        <v>23</v>
      </c>
      <c r="E101" s="24" t="s">
        <v>24</v>
      </c>
      <c r="F101" s="61" t="s">
        <v>131</v>
      </c>
      <c r="G101" s="25"/>
      <c r="H101" s="38"/>
      <c r="I101" s="25"/>
      <c r="J101" s="26">
        <f t="shared" si="10"/>
        <v>-688000</v>
      </c>
      <c r="K101" s="27">
        <v>-344000</v>
      </c>
      <c r="L101" s="27">
        <v>-344000</v>
      </c>
      <c r="M101" s="56">
        <f>J100+J101+J102+J103+J104+J105+J106</f>
        <v>209918</v>
      </c>
      <c r="N101" s="56">
        <f>K100+K101+K102+K103+K104+K105+K106</f>
        <v>202949</v>
      </c>
      <c r="O101" s="56">
        <f>L100+L101+L102+L103+L104+L105+L106</f>
        <v>6969</v>
      </c>
      <c r="P101" s="57">
        <v>3132</v>
      </c>
    </row>
    <row r="102" spans="1:17" ht="54.75" customHeight="1">
      <c r="A102" s="28">
        <v>150110</v>
      </c>
      <c r="B102" s="29" t="s">
        <v>25</v>
      </c>
      <c r="C102" s="24">
        <v>6330</v>
      </c>
      <c r="D102" s="21" t="s">
        <v>23</v>
      </c>
      <c r="E102" s="24" t="s">
        <v>24</v>
      </c>
      <c r="F102" s="62" t="s">
        <v>128</v>
      </c>
      <c r="G102" s="25"/>
      <c r="H102" s="38"/>
      <c r="I102" s="25"/>
      <c r="J102" s="26">
        <f t="shared" si="10"/>
        <v>344000</v>
      </c>
      <c r="K102" s="27">
        <v>344000</v>
      </c>
      <c r="L102" s="27"/>
      <c r="M102" s="57"/>
      <c r="N102" s="57"/>
      <c r="O102" s="57"/>
      <c r="P102" s="57"/>
    </row>
    <row r="103" spans="1:17" ht="48" customHeight="1">
      <c r="A103" s="28">
        <v>150110</v>
      </c>
      <c r="B103" s="29" t="s">
        <v>25</v>
      </c>
      <c r="C103" s="24">
        <v>6330</v>
      </c>
      <c r="D103" s="21" t="s">
        <v>23</v>
      </c>
      <c r="E103" s="24" t="s">
        <v>24</v>
      </c>
      <c r="F103" s="62" t="s">
        <v>132</v>
      </c>
      <c r="G103" s="25"/>
      <c r="H103" s="38"/>
      <c r="I103" s="25"/>
      <c r="J103" s="26">
        <f t="shared" si="10"/>
        <v>20000</v>
      </c>
      <c r="K103" s="27">
        <v>20000</v>
      </c>
      <c r="L103" s="27"/>
      <c r="M103" s="57"/>
      <c r="N103" s="57"/>
      <c r="O103" s="57"/>
      <c r="P103" s="57"/>
    </row>
    <row r="104" spans="1:17" ht="48" customHeight="1">
      <c r="A104" s="28">
        <v>150110</v>
      </c>
      <c r="B104" s="29" t="s">
        <v>25</v>
      </c>
      <c r="C104" s="24">
        <v>6330</v>
      </c>
      <c r="D104" s="21" t="s">
        <v>23</v>
      </c>
      <c r="E104" s="24" t="s">
        <v>24</v>
      </c>
      <c r="F104" s="60" t="s">
        <v>133</v>
      </c>
      <c r="G104" s="25"/>
      <c r="H104" s="38"/>
      <c r="I104" s="25"/>
      <c r="J104" s="26">
        <f t="shared" si="10"/>
        <v>-25000</v>
      </c>
      <c r="K104" s="27">
        <v>-25000</v>
      </c>
      <c r="L104" s="27"/>
      <c r="M104" s="57"/>
      <c r="N104" s="57"/>
      <c r="O104" s="57"/>
      <c r="P104" s="57"/>
    </row>
    <row r="105" spans="1:17" ht="54.75" customHeight="1">
      <c r="A105" s="28">
        <v>150110</v>
      </c>
      <c r="B105" s="29" t="s">
        <v>25</v>
      </c>
      <c r="C105" s="24">
        <v>6330</v>
      </c>
      <c r="D105" s="21" t="s">
        <v>23</v>
      </c>
      <c r="E105" s="24" t="s">
        <v>24</v>
      </c>
      <c r="F105" s="24" t="s">
        <v>129</v>
      </c>
      <c r="G105" s="25"/>
      <c r="H105" s="38"/>
      <c r="I105" s="25"/>
      <c r="J105" s="26">
        <f t="shared" si="10"/>
        <v>-30000</v>
      </c>
      <c r="K105" s="27">
        <v>-30000</v>
      </c>
      <c r="L105" s="27"/>
      <c r="M105" s="57"/>
      <c r="N105" s="57"/>
      <c r="O105" s="57"/>
      <c r="P105" s="57"/>
    </row>
    <row r="106" spans="1:17" ht="54.75" customHeight="1">
      <c r="A106" s="28">
        <v>150110</v>
      </c>
      <c r="B106" s="29" t="s">
        <v>25</v>
      </c>
      <c r="C106" s="24">
        <v>6330</v>
      </c>
      <c r="D106" s="21" t="s">
        <v>23</v>
      </c>
      <c r="E106" s="24" t="s">
        <v>24</v>
      </c>
      <c r="F106" s="24" t="s">
        <v>130</v>
      </c>
      <c r="G106" s="25"/>
      <c r="H106" s="38"/>
      <c r="I106" s="25"/>
      <c r="J106" s="26">
        <f t="shared" si="10"/>
        <v>30000</v>
      </c>
      <c r="K106" s="27">
        <v>30000</v>
      </c>
      <c r="L106" s="27"/>
      <c r="M106" s="57"/>
      <c r="N106" s="57"/>
      <c r="O106" s="57"/>
      <c r="P106" s="57"/>
    </row>
    <row r="107" spans="1:17" ht="28.5" customHeight="1">
      <c r="A107" s="28"/>
      <c r="B107" s="33" t="s">
        <v>26</v>
      </c>
      <c r="C107" s="24"/>
      <c r="D107" s="21"/>
      <c r="E107" s="70" t="s">
        <v>27</v>
      </c>
      <c r="F107" s="71"/>
      <c r="G107" s="25"/>
      <c r="H107" s="38"/>
      <c r="I107" s="25"/>
      <c r="J107" s="26">
        <f t="shared" ref="J107:L108" si="11">J108</f>
        <v>250000</v>
      </c>
      <c r="K107" s="26">
        <f t="shared" si="11"/>
        <v>0</v>
      </c>
      <c r="L107" s="26">
        <f t="shared" si="11"/>
        <v>250000</v>
      </c>
      <c r="M107" s="57"/>
      <c r="N107" s="57"/>
      <c r="O107" s="57"/>
      <c r="P107" s="57"/>
    </row>
    <row r="108" spans="1:17" ht="30.75" customHeight="1">
      <c r="A108" s="28"/>
      <c r="B108" s="33" t="s">
        <v>29</v>
      </c>
      <c r="C108" s="24"/>
      <c r="D108" s="21"/>
      <c r="E108" s="70" t="s">
        <v>12</v>
      </c>
      <c r="F108" s="71"/>
      <c r="G108" s="25"/>
      <c r="H108" s="38"/>
      <c r="I108" s="25"/>
      <c r="J108" s="26">
        <f t="shared" si="11"/>
        <v>250000</v>
      </c>
      <c r="K108" s="26">
        <f t="shared" si="11"/>
        <v>0</v>
      </c>
      <c r="L108" s="26">
        <f t="shared" si="11"/>
        <v>250000</v>
      </c>
      <c r="M108" s="57"/>
      <c r="N108" s="57"/>
      <c r="O108" s="57"/>
      <c r="P108" s="57"/>
    </row>
    <row r="109" spans="1:17" ht="69" customHeight="1">
      <c r="A109" s="28">
        <v>150101</v>
      </c>
      <c r="B109" s="29" t="s">
        <v>34</v>
      </c>
      <c r="C109" s="22">
        <v>6310</v>
      </c>
      <c r="D109" s="21" t="s">
        <v>6</v>
      </c>
      <c r="E109" s="24" t="s">
        <v>5</v>
      </c>
      <c r="F109" s="34" t="s">
        <v>111</v>
      </c>
      <c r="G109" s="25"/>
      <c r="H109" s="38"/>
      <c r="I109" s="25"/>
      <c r="J109" s="26">
        <f t="shared" si="10"/>
        <v>250000</v>
      </c>
      <c r="K109" s="27"/>
      <c r="L109" s="27">
        <v>250000</v>
      </c>
      <c r="M109" s="57">
        <v>2610</v>
      </c>
      <c r="N109" s="57"/>
      <c r="O109" s="57"/>
      <c r="P109" s="57"/>
    </row>
    <row r="110" spans="1:17" ht="29.25" customHeight="1">
      <c r="A110" s="28"/>
      <c r="B110" s="31"/>
      <c r="C110" s="24"/>
      <c r="D110" s="21"/>
      <c r="E110" s="35" t="s">
        <v>0</v>
      </c>
      <c r="F110" s="36"/>
      <c r="G110" s="37"/>
      <c r="H110" s="44"/>
      <c r="I110" s="37"/>
      <c r="J110" s="26">
        <f>J6+J94+J107</f>
        <v>-17924</v>
      </c>
      <c r="K110" s="26">
        <f>K6+K94+K107</f>
        <v>-17924</v>
      </c>
      <c r="L110" s="26">
        <f>L6+L94+L107</f>
        <v>0</v>
      </c>
    </row>
    <row r="111" spans="1:17" ht="33" customHeight="1">
      <c r="A111" s="73" t="s">
        <v>37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14"/>
      <c r="L111" s="14"/>
      <c r="M111" s="14"/>
      <c r="N111" s="14"/>
      <c r="O111" s="14"/>
      <c r="P111" s="14"/>
      <c r="Q111" s="14"/>
    </row>
    <row r="113" spans="11:11">
      <c r="K113" s="48"/>
    </row>
  </sheetData>
  <mergeCells count="9">
    <mergeCell ref="E107:F107"/>
    <mergeCell ref="E108:F108"/>
    <mergeCell ref="F1:J1"/>
    <mergeCell ref="A111:J111"/>
    <mergeCell ref="E6:F6"/>
    <mergeCell ref="E7:F7"/>
    <mergeCell ref="A2:J2"/>
    <mergeCell ref="E94:F94"/>
    <mergeCell ref="E95:F95"/>
  </mergeCells>
  <phoneticPr fontId="23" type="noConversion"/>
  <printOptions horizontalCentered="1"/>
  <pageMargins left="0.2" right="0" top="0.21" bottom="0.16" header="0.24" footer="0.19685039370078741"/>
  <pageSetup paperSize="9" scale="50" orientation="landscape" r:id="rId1"/>
  <headerFooter alignWithMargins="0">
    <oddFooter>&amp;R&amp;P</oddFooter>
  </headerFooter>
  <rowBreaks count="3" manualBreakCount="3">
    <brk id="67" max="11" man="1"/>
    <brk id="91" max="11" man="1"/>
    <brk id="11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52A8DA-2A6F-4A38-8DC2-6564D1BAF93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2017-04-25T06:35:04Z</cp:lastPrinted>
  <dcterms:created xsi:type="dcterms:W3CDTF">2014-01-17T10:52:16Z</dcterms:created>
  <dcterms:modified xsi:type="dcterms:W3CDTF">2017-04-28T06:19:04Z</dcterms:modified>
</cp:coreProperties>
</file>